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240" windowWidth="14355" windowHeight="4560" activeTab="2"/>
  </bookViews>
  <sheets>
    <sheet name="Zakonom dozvoljena stopa" sheetId="1" r:id="rId1"/>
    <sheet name="Prazno" sheetId="2" r:id="rId2"/>
    <sheet name="Umanjena stopa 2017" sheetId="3" r:id="rId3"/>
  </sheets>
  <calcPr calcId="145621"/>
</workbook>
</file>

<file path=xl/calcChain.xml><?xml version="1.0" encoding="utf-8"?>
<calcChain xmlns="http://schemas.openxmlformats.org/spreadsheetml/2006/main">
  <c r="G11" i="3" l="1"/>
  <c r="G37" i="3"/>
  <c r="G18" i="3"/>
  <c r="J14" i="3"/>
  <c r="K14" i="3" s="1"/>
  <c r="J15" i="3"/>
  <c r="K15" i="3" s="1"/>
  <c r="J24" i="3"/>
  <c r="K24" i="3" s="1"/>
  <c r="J33" i="3"/>
  <c r="K33" i="3" s="1"/>
  <c r="K48" i="3"/>
  <c r="K49" i="3"/>
  <c r="J50" i="3"/>
  <c r="K50" i="3" s="1"/>
  <c r="F11" i="3" l="1"/>
  <c r="F37" i="3"/>
  <c r="J47" i="3"/>
  <c r="K47" i="3" s="1"/>
  <c r="K46" i="3"/>
  <c r="J45" i="3"/>
  <c r="K45" i="3" s="1"/>
  <c r="K44" i="3"/>
  <c r="J42" i="3"/>
  <c r="K42" i="3" s="1"/>
  <c r="J41" i="3"/>
  <c r="K41" i="3" s="1"/>
  <c r="J40" i="3"/>
  <c r="K40" i="3" s="1"/>
  <c r="J39" i="3"/>
  <c r="K39" i="3" s="1"/>
  <c r="J38" i="3"/>
  <c r="K38" i="3" s="1"/>
  <c r="K37" i="3" s="1"/>
  <c r="J37" i="3"/>
  <c r="J36" i="3"/>
  <c r="K36" i="3" s="1"/>
  <c r="J35" i="3"/>
  <c r="K35" i="3" s="1"/>
  <c r="K34" i="3"/>
  <c r="J32" i="3"/>
  <c r="K32" i="3" s="1"/>
  <c r="K31" i="3"/>
  <c r="J30" i="3"/>
  <c r="K30" i="3" s="1"/>
  <c r="J29" i="3"/>
  <c r="K29" i="3" s="1"/>
  <c r="J28" i="3"/>
  <c r="K28" i="3" s="1"/>
  <c r="J27" i="3"/>
  <c r="K27" i="3" s="1"/>
  <c r="J26" i="3"/>
  <c r="K26" i="3" s="1"/>
  <c r="J25" i="3"/>
  <c r="K25" i="3" s="1"/>
  <c r="J23" i="3"/>
  <c r="K23" i="3" s="1"/>
  <c r="K22" i="3"/>
  <c r="K21" i="3"/>
  <c r="J20" i="3"/>
  <c r="K20" i="3" s="1"/>
  <c r="J19" i="3"/>
  <c r="K19" i="3" s="1"/>
  <c r="J18" i="3"/>
  <c r="F18" i="3"/>
  <c r="J17" i="3"/>
  <c r="K17" i="3" s="1"/>
  <c r="K16" i="3" s="1"/>
  <c r="J16" i="3"/>
  <c r="G16" i="3"/>
  <c r="F16" i="3"/>
  <c r="J13" i="3"/>
  <c r="K13" i="3" s="1"/>
  <c r="J12" i="3"/>
  <c r="K12" i="3" l="1"/>
  <c r="K11" i="3" s="1"/>
  <c r="J11" i="3"/>
  <c r="K18" i="3"/>
  <c r="K52" i="3" s="1"/>
  <c r="G52" i="3"/>
  <c r="F52" i="3"/>
  <c r="J52" i="3"/>
  <c r="K38" i="1" l="1"/>
  <c r="J38" i="1"/>
  <c r="G38" i="1"/>
  <c r="F38" i="1"/>
  <c r="J36" i="1"/>
  <c r="K36" i="1"/>
  <c r="K35" i="1"/>
  <c r="J37" i="1"/>
  <c r="J34" i="1"/>
  <c r="K34" i="1"/>
  <c r="J45" i="1"/>
  <c r="J43" i="1"/>
  <c r="J16" i="1" l="1"/>
  <c r="J21" i="1"/>
  <c r="J33" i="1" l="1"/>
  <c r="K33" i="1" s="1"/>
  <c r="J28" i="1"/>
  <c r="K28" i="1" s="1"/>
  <c r="K45" i="1"/>
  <c r="K48" i="1"/>
  <c r="J46" i="1"/>
  <c r="K46" i="1" s="1"/>
  <c r="J47" i="1"/>
  <c r="K47" i="1" s="1"/>
  <c r="J49" i="1"/>
  <c r="K49" i="1" s="1"/>
  <c r="J50" i="1"/>
  <c r="K50" i="1" s="1"/>
  <c r="K43" i="1"/>
  <c r="J42" i="1"/>
  <c r="K42" i="1" s="1"/>
  <c r="J40" i="1"/>
  <c r="K40" i="1" s="1"/>
  <c r="J41" i="1"/>
  <c r="K41" i="1" s="1"/>
  <c r="J39" i="1"/>
  <c r="K39" i="1" s="1"/>
  <c r="G20" i="1"/>
  <c r="F20" i="1"/>
  <c r="K37" i="1"/>
  <c r="J29" i="1"/>
  <c r="K29" i="1" s="1"/>
  <c r="J30" i="1"/>
  <c r="K30" i="1" s="1"/>
  <c r="J31" i="1"/>
  <c r="K31" i="1" s="1"/>
  <c r="J32" i="1"/>
  <c r="K32" i="1" s="1"/>
  <c r="K23" i="1"/>
  <c r="J25" i="1"/>
  <c r="K25" i="1" s="1"/>
  <c r="J27" i="1"/>
  <c r="K27" i="1" s="1"/>
  <c r="J22" i="1"/>
  <c r="K22" i="1"/>
  <c r="K21" i="1"/>
  <c r="G18" i="1"/>
  <c r="F18" i="1"/>
  <c r="G14" i="1"/>
  <c r="F14" i="1"/>
  <c r="J19" i="1"/>
  <c r="K19" i="1" s="1"/>
  <c r="K18" i="1" s="1"/>
  <c r="K17" i="1"/>
  <c r="K16" i="1"/>
  <c r="J15" i="1"/>
  <c r="K15" i="1" s="1"/>
  <c r="J14" i="1" l="1"/>
  <c r="K14" i="1"/>
  <c r="F55" i="1"/>
  <c r="G55" i="1"/>
  <c r="J20" i="1"/>
  <c r="K24" i="1"/>
  <c r="K20" i="1" s="1"/>
  <c r="K55" i="1" s="1"/>
  <c r="J18" i="1"/>
  <c r="J55" i="1" l="1"/>
</calcChain>
</file>

<file path=xl/sharedStrings.xml><?xml version="1.0" encoding="utf-8"?>
<sst xmlns="http://schemas.openxmlformats.org/spreadsheetml/2006/main" count="416" uniqueCount="221">
  <si>
    <t>OBRAZAC DI</t>
  </si>
  <si>
    <t>I. OPĆI PODACI O POREZNOM OBVEZNIKU</t>
  </si>
  <si>
    <t>II. PODACI O DUGOTRAJNOJ IMOVINI</t>
  </si>
  <si>
    <t>Red.br.</t>
  </si>
  <si>
    <t>NAZIV STVARI ILI PRAVA</t>
  </si>
  <si>
    <t>ISPRAVA BROJ/NADNEVAK</t>
  </si>
  <si>
    <t>NABAVNA VRIJEDNOST</t>
  </si>
  <si>
    <t>VIJEK TRAJANJA</t>
  </si>
  <si>
    <t xml:space="preserve">STOPA OTPISA </t>
  </si>
  <si>
    <t>DATUM OTUĐENJA DUGOTRAJNE IMOVINER</t>
  </si>
  <si>
    <t>1.</t>
  </si>
  <si>
    <t>3.</t>
  </si>
  <si>
    <t>4.</t>
  </si>
  <si>
    <t>13.</t>
  </si>
  <si>
    <t>16.</t>
  </si>
  <si>
    <t>17.</t>
  </si>
  <si>
    <t>UKUPNO:</t>
  </si>
  <si>
    <t>1. NAZIV DJELATNOSTI:                                                                                  LOKVARKA  d.o.o.</t>
  </si>
  <si>
    <t xml:space="preserve">2. IMEI PREZIME PODUZETNIKA/NOSITELJAZAJEDNIČKE DJELATNOSTI:        </t>
  </si>
  <si>
    <t>3. ADRESA PREBIVALIŠTA/UOBIČAJENOG BORAVIŠTA:                                 ŠETALIŠTE GOLUBINJAK 6, 51316 LOKVE</t>
  </si>
  <si>
    <t>4. OIB PODUZETNIKA/NOSITELJA ZAJEDNIČKE DJELATNOSTI:                        38925022583</t>
  </si>
  <si>
    <t>ULAGANJA NA TUĐOJ IMOVINI-KUGLANA (VLASNIŠTVO OPĆINA LOKVE</t>
  </si>
  <si>
    <t>201;3684;565;7460;750;22; 4035/30.11.2013.</t>
  </si>
  <si>
    <t>Tar. br. O.S.</t>
  </si>
  <si>
    <t>Količina/KOM</t>
  </si>
  <si>
    <t>KONTO KNJIŽENJA OSNOVNOG SREDSTVA</t>
  </si>
  <si>
    <t>KONTO KNJIŽ. OTPISA - AMORTIZACIJE O.S.</t>
  </si>
  <si>
    <t>01213</t>
  </si>
  <si>
    <t>ULAGANJA NA TUĐOJ IMOVINI-PŠ GOLUBINJAK (VLASNIŠTVO HŠ UŠ DELNICE)</t>
  </si>
  <si>
    <t>ULAGANJE NA TUĐOJ IMOVINI-STARI MOTEL JEZERO</t>
  </si>
  <si>
    <t>KUĆICA ZA ALAT VASSA , uređena u OBJEKT ZA TURISTIČKE SVRHE - ŠPILJA LOKVARKA</t>
  </si>
  <si>
    <t>Rn.217/30.11.15.</t>
  </si>
  <si>
    <t>953-12-938/07.10.2013.</t>
  </si>
  <si>
    <t>1.1.</t>
  </si>
  <si>
    <t>1.2.</t>
  </si>
  <si>
    <t>1.3.</t>
  </si>
  <si>
    <t>UKUPNO ULAGANJE NA TUĐOJ IMOVINI</t>
  </si>
  <si>
    <t>2.</t>
  </si>
  <si>
    <t>2.1.</t>
  </si>
  <si>
    <t>UKUPNO OBJEKTI:</t>
  </si>
  <si>
    <t>UKUPNO OPREMA:</t>
  </si>
  <si>
    <t>3.1.</t>
  </si>
  <si>
    <t>3.2.</t>
  </si>
  <si>
    <t>3.3.</t>
  </si>
  <si>
    <t>3.4.</t>
  </si>
  <si>
    <t>3.5.</t>
  </si>
  <si>
    <t>3.6.</t>
  </si>
  <si>
    <t>3.7.</t>
  </si>
  <si>
    <t>RAČUNALNA OPREMA-RESTORAN GOLUBINJAK</t>
  </si>
  <si>
    <t>Rn.698 i 699/23.04.15.</t>
  </si>
  <si>
    <t>03140</t>
  </si>
  <si>
    <t>01214</t>
  </si>
  <si>
    <t>01215</t>
  </si>
  <si>
    <t>0234</t>
  </si>
  <si>
    <t>RAMPA  ALUMINIJSKA 3,5 M</t>
  </si>
  <si>
    <t>002-09/26.02.2009.</t>
  </si>
  <si>
    <t>031107</t>
  </si>
  <si>
    <t>AF 200 SL USISIVAČ VANJ.POVRŠINE</t>
  </si>
  <si>
    <t>MOTORNA PILA MS 361</t>
  </si>
  <si>
    <t>MOTOKARJOLA YANMAR CIOR-1</t>
  </si>
  <si>
    <t xml:space="preserve">MINI ROVOKOPAČ JCB TIP 5025 SA: KORPA 30 M3, KORPA 50 M3, PLANERKA I RITRAMER ČEKIĆ </t>
  </si>
  <si>
    <t>KOMBINIRANI STROJ TERX 960 SA KORPA 70 M3 I KORPA 40 M3</t>
  </si>
  <si>
    <t>120097-8415/8/17.07.2008</t>
  </si>
  <si>
    <t>02406-00315/28.07.2008.</t>
  </si>
  <si>
    <t>0035-2008/25.08.2008.</t>
  </si>
  <si>
    <t>098 TRP800026/24.10.2008</t>
  </si>
  <si>
    <t>27-60-06/23.11.2009.</t>
  </si>
  <si>
    <t>031102</t>
  </si>
  <si>
    <t>031103</t>
  </si>
  <si>
    <t>031104</t>
  </si>
  <si>
    <t>031105</t>
  </si>
  <si>
    <t>HIDRAULIČNI ČEKIĆ HANMER hs 150</t>
  </si>
  <si>
    <t>VITLO ŽUTO 20 m fi 9,5 mm SA SAJLAMA</t>
  </si>
  <si>
    <t>ROTACIONI ČISTAČ DIMNJAKA SA GLAVOM I LANCIMA</t>
  </si>
  <si>
    <t>USISIVAČ- 15 LIT. SPREMNIK</t>
  </si>
  <si>
    <t>403/1/1/04.08.2014.</t>
  </si>
  <si>
    <t>214/01/1/30.11.2014.</t>
  </si>
  <si>
    <t>0119-01-01/30.11.2014.</t>
  </si>
  <si>
    <t>3.8.</t>
  </si>
  <si>
    <t>3.9.</t>
  </si>
  <si>
    <t>3.10.</t>
  </si>
  <si>
    <t>3.11.</t>
  </si>
  <si>
    <t>3.12.</t>
  </si>
  <si>
    <t>031108</t>
  </si>
  <si>
    <t>031113</t>
  </si>
  <si>
    <t>031114</t>
  </si>
  <si>
    <t>031112</t>
  </si>
  <si>
    <t xml:space="preserve">FS 240 MOTORNA KOSILICA 4147 200 0086 </t>
  </si>
  <si>
    <t>525/po11117/1/15.07.2014.</t>
  </si>
  <si>
    <t>031110</t>
  </si>
  <si>
    <t>UKUPNO ALATI, POGONSKI INVENTAR</t>
  </si>
  <si>
    <t>STROJ ZA PORAVNAVANJE - ZABA</t>
  </si>
  <si>
    <t>951-11/59598/21.7.2014.</t>
  </si>
  <si>
    <t>031106</t>
  </si>
  <si>
    <t>PIVSKA GARNITURA</t>
  </si>
  <si>
    <t>4.1.</t>
  </si>
  <si>
    <t>4.2.</t>
  </si>
  <si>
    <t>4.3.</t>
  </si>
  <si>
    <t>4.4.</t>
  </si>
  <si>
    <t>016-30161/08/11.08.2008.</t>
  </si>
  <si>
    <t>032201</t>
  </si>
  <si>
    <t>032002</t>
  </si>
  <si>
    <t>032003</t>
  </si>
  <si>
    <t>10-301-00001/12.01.2010.</t>
  </si>
  <si>
    <t>1986/1/1/31.03.2013.</t>
  </si>
  <si>
    <t>LANAC ZA SNIJEG TEMPO NETZ 630</t>
  </si>
  <si>
    <t>LANAC TRAKT.16/924 TEMPO NETZ SUPER</t>
  </si>
  <si>
    <t>1 par</t>
  </si>
  <si>
    <t>PRIKLJUČNO TRANSPORTNO SREDSTVO - PRIKOLICA (NJUPAČ)</t>
  </si>
  <si>
    <t>OV-3970/2014/16.05.2014.</t>
  </si>
  <si>
    <t>03202</t>
  </si>
  <si>
    <t>LANAC TEMPO 360/80R24</t>
  </si>
  <si>
    <t>233/1/1/17.01.2014.</t>
  </si>
  <si>
    <t>4.5.</t>
  </si>
  <si>
    <t>032004</t>
  </si>
  <si>
    <t>0340</t>
  </si>
  <si>
    <t>0341</t>
  </si>
  <si>
    <t>0342</t>
  </si>
  <si>
    <t>0343</t>
  </si>
  <si>
    <t>0344</t>
  </si>
  <si>
    <t>4.6.</t>
  </si>
  <si>
    <t>4.7.</t>
  </si>
  <si>
    <t>4.8.</t>
  </si>
  <si>
    <t>4.9.</t>
  </si>
  <si>
    <t>4.10.</t>
  </si>
  <si>
    <t>65-1-130/30.11.2013.</t>
  </si>
  <si>
    <t>67-1-1301/09.12.2013.</t>
  </si>
  <si>
    <t>66-1-1301/20.11.2013.</t>
  </si>
  <si>
    <t>TRAKTOR JOHN DEERE 6300 S PRED.UTOVARIV.</t>
  </si>
  <si>
    <t>RASIPAČ SOLI "AMAZO" SA HIDROMOTOROM</t>
  </si>
  <si>
    <t>ROTO KOSA FELLA TYP:SM 310 KC,ŠIRINA 2,5m SA KARDANOM</t>
  </si>
  <si>
    <t>RALICA TYP:2,6 MRT, ŠIRINA 6 m</t>
  </si>
  <si>
    <t>RASIPAČ UMJETNOG GNOJIVA-SOLI "AMAZONE" SA HIDROMOTOROM</t>
  </si>
  <si>
    <t>PUTNIČKO VOZILO</t>
  </si>
  <si>
    <t>211500075-28.10.2015.</t>
  </si>
  <si>
    <t>03200</t>
  </si>
  <si>
    <t>TERETNI AUTOMOBIL MAN LOX-F</t>
  </si>
  <si>
    <t>Ugovor 013/09/02.02.2009.</t>
  </si>
  <si>
    <t>032001</t>
  </si>
  <si>
    <t>4.11.</t>
  </si>
  <si>
    <t>4.12.</t>
  </si>
  <si>
    <t>PERAČ VISOKOTLAČNI RIO 1123</t>
  </si>
  <si>
    <t>282/13/25.02.2014.</t>
  </si>
  <si>
    <t>031109</t>
  </si>
  <si>
    <t>3.13.</t>
  </si>
  <si>
    <t>3.14.</t>
  </si>
  <si>
    <t>0391213</t>
  </si>
  <si>
    <t>039234</t>
  </si>
  <si>
    <t>039107</t>
  </si>
  <si>
    <t>039104</t>
  </si>
  <si>
    <t>039102</t>
  </si>
  <si>
    <t>039103</t>
  </si>
  <si>
    <t>039105</t>
  </si>
  <si>
    <t>039109</t>
  </si>
  <si>
    <t>039106</t>
  </si>
  <si>
    <t>039113</t>
  </si>
  <si>
    <t>039114</t>
  </si>
  <si>
    <t>039112</t>
  </si>
  <si>
    <t>039110</t>
  </si>
  <si>
    <t>039004</t>
  </si>
  <si>
    <t>039002</t>
  </si>
  <si>
    <t>039003</t>
  </si>
  <si>
    <t>039001</t>
  </si>
  <si>
    <t>039201</t>
  </si>
  <si>
    <t>039202</t>
  </si>
  <si>
    <t>03940</t>
  </si>
  <si>
    <t>03941</t>
  </si>
  <si>
    <t>03942</t>
  </si>
  <si>
    <t>03943</t>
  </si>
  <si>
    <t>0,944</t>
  </si>
  <si>
    <t>Prodaja 16.12.2015.</t>
  </si>
  <si>
    <t>KNJIGOVODSTVENA VRIJEDNOST 01.01.2016.</t>
  </si>
  <si>
    <t>IZNOS OTPISA 2016.</t>
  </si>
  <si>
    <t>KNJIGOVOD.VRIJED.STVARI ILI PRAVA 31.12.2016. GODINE</t>
  </si>
  <si>
    <t xml:space="preserve">                            POPIS DUGOTRAJNE IMOVINE NA DAN 31.12.20116. GODINE</t>
  </si>
  <si>
    <t>3.15.</t>
  </si>
  <si>
    <t>MOTORNA KOSA PS 24041472000164</t>
  </si>
  <si>
    <t>305/15.06.2016.</t>
  </si>
  <si>
    <t>031101</t>
  </si>
  <si>
    <t>OPREMA ZA ALPEKO PENJANJE</t>
  </si>
  <si>
    <t>596/igv/1/31.10.2016.</t>
  </si>
  <si>
    <t>03111</t>
  </si>
  <si>
    <t>INOX DUPLIKATOR 150 LIT.</t>
  </si>
  <si>
    <t>83/2016/21.08.2016.</t>
  </si>
  <si>
    <t>Kompl.</t>
  </si>
  <si>
    <t>031115</t>
  </si>
  <si>
    <t>N2 TERETNI AUTOMOBIL MARKE MAN,MODEL 4X4C-864</t>
  </si>
  <si>
    <t>234-P1-3/15.09.2016.</t>
  </si>
  <si>
    <t>032000</t>
  </si>
  <si>
    <t>4.13.</t>
  </si>
  <si>
    <t>3.16.</t>
  </si>
  <si>
    <t>3.17.</t>
  </si>
  <si>
    <t>4.14.</t>
  </si>
  <si>
    <t xml:space="preserve">KOMBI VOZILO </t>
  </si>
  <si>
    <t>Ugovor 01-1319/1-16.od 31.08.2016.</t>
  </si>
  <si>
    <t>4.15.</t>
  </si>
  <si>
    <t>TRAKTORSKI ZOČKOVI ZA JD 6300 16.9-34</t>
  </si>
  <si>
    <t>19-1-1601/15.05.2016.</t>
  </si>
  <si>
    <t>0345</t>
  </si>
  <si>
    <t>03201</t>
  </si>
  <si>
    <t>ULAGANJE NA TUĐOJ IMOVINI-špilja Lokvarka</t>
  </si>
  <si>
    <t>Rn.277/31.12.16.;34/31.12.16.</t>
  </si>
  <si>
    <t>155/28.12.16.</t>
  </si>
  <si>
    <t>016-30161/08/11.08.2008</t>
  </si>
  <si>
    <t>039115</t>
  </si>
  <si>
    <t>039101</t>
  </si>
  <si>
    <t>67-1-1301/09.12.2013.i 66-1-1201/20.11.2013.</t>
  </si>
  <si>
    <t>03939</t>
  </si>
  <si>
    <t>0311</t>
  </si>
  <si>
    <t>KNJIGOVODSTVENA VRIJEDNOST 01.01.2017.</t>
  </si>
  <si>
    <t>KNJIGOVOD.VRIJED.STVARI ILI PRAVA 31.12.2017. GODINE</t>
  </si>
  <si>
    <t>Prodano</t>
  </si>
  <si>
    <t>TRAKTORSKI TOČKOVI ZA JD 6300 16.9-34</t>
  </si>
  <si>
    <t>031116</t>
  </si>
  <si>
    <t>039116</t>
  </si>
  <si>
    <t>039111</t>
  </si>
  <si>
    <t>03945</t>
  </si>
  <si>
    <t>0391214</t>
  </si>
  <si>
    <t>0391215</t>
  </si>
  <si>
    <t>01218</t>
  </si>
  <si>
    <t>0391218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</si>
</sst>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6" x14ac:knownFonts="1">
    <font>
      <sz val="11"/>
      <color theme="1"/>
      <name val="Calibri"/>
      <family val="2"/>
      <charset val="238"/>
      <scheme val="minor"/>
    </font>
    <font>
      <sz val="10"/>
      <name val="Arial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95">
    <xf numFmtId="0" fontId="0" fillId="0" borderId="0" xfId="0"/>
    <xf numFmtId="0" fontId="1" fillId="0" borderId="0" xfId="1"/>
    <xf numFmtId="0" fontId="2" fillId="0" borderId="0" xfId="1" applyFont="1"/>
    <xf numFmtId="0" fontId="1" fillId="0" borderId="1" xfId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center" wrapText="1"/>
    </xf>
    <xf numFmtId="0" fontId="2" fillId="0" borderId="1" xfId="1" applyFont="1" applyBorder="1" applyAlignment="1">
      <alignment wrapText="1"/>
    </xf>
    <xf numFmtId="0" fontId="2" fillId="0" borderId="1" xfId="1" applyFont="1" applyBorder="1" applyAlignment="1">
      <alignment horizontal="center" wrapText="1"/>
    </xf>
    <xf numFmtId="0" fontId="1" fillId="0" borderId="0" xfId="1"/>
    <xf numFmtId="0" fontId="2" fillId="0" borderId="0" xfId="1" applyFont="1"/>
    <xf numFmtId="0" fontId="2" fillId="0" borderId="1" xfId="1" applyFont="1" applyBorder="1" applyAlignment="1">
      <alignment wrapText="1"/>
    </xf>
    <xf numFmtId="0" fontId="2" fillId="0" borderId="0" xfId="1" applyFont="1"/>
    <xf numFmtId="0" fontId="4" fillId="0" borderId="0" xfId="1" applyFont="1"/>
    <xf numFmtId="0" fontId="4" fillId="0" borderId="1" xfId="1" applyFont="1" applyBorder="1" applyAlignment="1">
      <alignment wrapText="1"/>
    </xf>
    <xf numFmtId="0" fontId="4" fillId="0" borderId="1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/>
    </xf>
    <xf numFmtId="49" fontId="4" fillId="0" borderId="1" xfId="1" applyNumberFormat="1" applyFont="1" applyBorder="1" applyAlignment="1">
      <alignment horizontal="center"/>
    </xf>
    <xf numFmtId="4" fontId="4" fillId="0" borderId="1" xfId="1" applyNumberFormat="1" applyFont="1" applyBorder="1" applyAlignment="1">
      <alignment horizontal="right"/>
    </xf>
    <xf numFmtId="0" fontId="4" fillId="0" borderId="1" xfId="1" applyFont="1" applyBorder="1" applyAlignment="1">
      <alignment horizontal="left" wrapText="1"/>
    </xf>
    <xf numFmtId="0" fontId="4" fillId="0" borderId="1" xfId="1" applyFont="1" applyBorder="1" applyAlignment="1">
      <alignment vertical="top" wrapText="1"/>
    </xf>
    <xf numFmtId="49" fontId="4" fillId="0" borderId="1" xfId="1" applyNumberFormat="1" applyFont="1" applyBorder="1" applyAlignment="1">
      <alignment horizontal="right"/>
    </xf>
    <xf numFmtId="0" fontId="4" fillId="0" borderId="1" xfId="1" applyFont="1" applyBorder="1" applyAlignment="1">
      <alignment horizontal="center" wrapText="1"/>
    </xf>
    <xf numFmtId="0" fontId="4" fillId="0" borderId="1" xfId="1" applyFont="1" applyBorder="1"/>
    <xf numFmtId="0" fontId="5" fillId="0" borderId="1" xfId="1" applyFont="1" applyBorder="1" applyAlignment="1">
      <alignment horizontal="left" wrapText="1"/>
    </xf>
    <xf numFmtId="2" fontId="4" fillId="0" borderId="1" xfId="1" applyNumberFormat="1" applyFont="1" applyBorder="1"/>
    <xf numFmtId="4" fontId="4" fillId="0" borderId="1" xfId="1" applyNumberFormat="1" applyFont="1" applyBorder="1"/>
    <xf numFmtId="0" fontId="4" fillId="0" borderId="1" xfId="1" applyFont="1" applyBorder="1" applyAlignment="1">
      <alignment horizontal="left" vertical="center" wrapText="1"/>
    </xf>
    <xf numFmtId="0" fontId="4" fillId="0" borderId="1" xfId="2" applyFont="1" applyBorder="1" applyAlignment="1">
      <alignment horizontal="right"/>
    </xf>
    <xf numFmtId="2" fontId="4" fillId="0" borderId="1" xfId="2" applyNumberFormat="1" applyFont="1" applyBorder="1" applyAlignment="1">
      <alignment horizontal="right"/>
    </xf>
    <xf numFmtId="0" fontId="5" fillId="0" borderId="1" xfId="1" applyFont="1" applyBorder="1" applyAlignment="1">
      <alignment wrapText="1"/>
    </xf>
    <xf numFmtId="0" fontId="5" fillId="0" borderId="1" xfId="1" applyFont="1" applyBorder="1"/>
    <xf numFmtId="4" fontId="5" fillId="0" borderId="1" xfId="1" applyNumberFormat="1" applyFont="1" applyBorder="1"/>
    <xf numFmtId="0" fontId="4" fillId="0" borderId="1" xfId="2" applyFont="1" applyBorder="1" applyAlignment="1">
      <alignment wrapText="1"/>
    </xf>
    <xf numFmtId="0" fontId="4" fillId="0" borderId="1" xfId="2" applyFont="1" applyBorder="1" applyAlignment="1">
      <alignment horizontal="center" vertical="center" wrapText="1"/>
    </xf>
    <xf numFmtId="0" fontId="4" fillId="0" borderId="1" xfId="2" applyFont="1" applyBorder="1" applyAlignment="1">
      <alignment horizontal="center"/>
    </xf>
    <xf numFmtId="0" fontId="4" fillId="0" borderId="1" xfId="2" applyFont="1" applyBorder="1" applyAlignment="1">
      <alignment horizontal="left"/>
    </xf>
    <xf numFmtId="49" fontId="4" fillId="0" borderId="1" xfId="2" applyNumberFormat="1" applyFont="1" applyBorder="1" applyAlignment="1">
      <alignment horizontal="center"/>
    </xf>
    <xf numFmtId="4" fontId="4" fillId="0" borderId="1" xfId="2" applyNumberFormat="1" applyFont="1" applyBorder="1" applyAlignment="1">
      <alignment horizontal="right"/>
    </xf>
    <xf numFmtId="0" fontId="4" fillId="0" borderId="1" xfId="2" applyFont="1" applyBorder="1" applyAlignment="1">
      <alignment horizontal="left" vertical="distributed" wrapText="1"/>
    </xf>
    <xf numFmtId="0" fontId="4" fillId="0" borderId="1" xfId="2" applyFont="1" applyBorder="1" applyAlignment="1">
      <alignment horizontal="left" wrapText="1"/>
    </xf>
    <xf numFmtId="0" fontId="4" fillId="0" borderId="1" xfId="2" applyFont="1" applyBorder="1" applyAlignment="1">
      <alignment vertical="top" wrapText="1"/>
    </xf>
    <xf numFmtId="0" fontId="4" fillId="0" borderId="1" xfId="2" applyFont="1" applyBorder="1" applyAlignment="1">
      <alignment horizontal="left" vertical="top" wrapText="1"/>
    </xf>
    <xf numFmtId="0" fontId="4" fillId="0" borderId="1" xfId="2" applyFont="1" applyBorder="1" applyAlignment="1">
      <alignment horizontal="left" vertical="top"/>
    </xf>
    <xf numFmtId="4" fontId="4" fillId="0" borderId="3" xfId="2" applyNumberFormat="1" applyFont="1" applyBorder="1" applyAlignment="1">
      <alignment horizontal="right"/>
    </xf>
    <xf numFmtId="1" fontId="4" fillId="0" borderId="1" xfId="2" applyNumberFormat="1" applyFont="1" applyBorder="1" applyAlignment="1">
      <alignment horizontal="center"/>
    </xf>
    <xf numFmtId="0" fontId="4" fillId="0" borderId="1" xfId="2" applyFont="1" applyBorder="1" applyAlignment="1">
      <alignment horizontal="center" wrapText="1"/>
    </xf>
    <xf numFmtId="0" fontId="4" fillId="0" borderId="1" xfId="2" applyFont="1" applyBorder="1"/>
    <xf numFmtId="0" fontId="4" fillId="0" borderId="1" xfId="2" applyFont="1" applyFill="1" applyBorder="1"/>
    <xf numFmtId="0" fontId="4" fillId="0" borderId="1" xfId="2" applyFont="1" applyFill="1" applyBorder="1" applyAlignment="1">
      <alignment wrapText="1"/>
    </xf>
    <xf numFmtId="164" fontId="4" fillId="0" borderId="1" xfId="2" applyNumberFormat="1" applyFont="1" applyBorder="1" applyAlignment="1">
      <alignment horizontal="center"/>
    </xf>
    <xf numFmtId="0" fontId="4" fillId="0" borderId="0" xfId="1" applyFont="1" applyBorder="1" applyAlignment="1">
      <alignment horizontal="center"/>
    </xf>
    <xf numFmtId="4" fontId="4" fillId="0" borderId="0" xfId="1" applyNumberFormat="1" applyFont="1" applyBorder="1"/>
    <xf numFmtId="0" fontId="4" fillId="0" borderId="0" xfId="1" applyFont="1" applyBorder="1"/>
    <xf numFmtId="4" fontId="5" fillId="0" borderId="1" xfId="1" applyNumberFormat="1" applyFont="1" applyBorder="1" applyAlignment="1">
      <alignment horizontal="right"/>
    </xf>
    <xf numFmtId="4" fontId="5" fillId="0" borderId="1" xfId="1" applyNumberFormat="1" applyFont="1" applyBorder="1" applyAlignment="1">
      <alignment horizontal="right" vertical="center" wrapText="1"/>
    </xf>
    <xf numFmtId="0" fontId="4" fillId="0" borderId="6" xfId="1" applyFont="1" applyBorder="1" applyAlignment="1">
      <alignment horizontal="center"/>
    </xf>
    <xf numFmtId="0" fontId="5" fillId="0" borderId="1" xfId="1" applyFont="1" applyBorder="1" applyAlignment="1">
      <alignment horizontal="center" vertical="center" wrapText="1"/>
    </xf>
    <xf numFmtId="49" fontId="4" fillId="0" borderId="1" xfId="2" applyNumberFormat="1" applyFont="1" applyBorder="1" applyAlignment="1">
      <alignment horizontal="right"/>
    </xf>
    <xf numFmtId="49" fontId="4" fillId="0" borderId="1" xfId="2" applyNumberFormat="1" applyFont="1" applyBorder="1" applyAlignment="1">
      <alignment horizontal="right"/>
    </xf>
    <xf numFmtId="49" fontId="4" fillId="0" borderId="1" xfId="2" applyNumberFormat="1" applyFont="1" applyBorder="1" applyAlignment="1">
      <alignment horizontal="right"/>
    </xf>
    <xf numFmtId="49" fontId="4" fillId="0" borderId="1" xfId="2" applyNumberFormat="1" applyFont="1" applyBorder="1"/>
    <xf numFmtId="49" fontId="4" fillId="0" borderId="1" xfId="2" applyNumberFormat="1" applyFont="1" applyBorder="1" applyAlignment="1">
      <alignment horizontal="right"/>
    </xf>
    <xf numFmtId="49" fontId="4" fillId="0" borderId="1" xfId="2" applyNumberFormat="1" applyFont="1" applyBorder="1" applyAlignment="1">
      <alignment horizontal="right"/>
    </xf>
    <xf numFmtId="49" fontId="4" fillId="0" borderId="1" xfId="2" applyNumberFormat="1" applyFont="1" applyBorder="1" applyAlignment="1">
      <alignment horizontal="right"/>
    </xf>
    <xf numFmtId="49" fontId="4" fillId="0" borderId="1" xfId="2" applyNumberFormat="1" applyFont="1" applyBorder="1" applyAlignment="1">
      <alignment horizontal="right"/>
    </xf>
    <xf numFmtId="49" fontId="4" fillId="0" borderId="1" xfId="2" applyNumberFormat="1" applyFont="1" applyBorder="1" applyAlignment="1">
      <alignment horizontal="right"/>
    </xf>
    <xf numFmtId="49" fontId="4" fillId="0" borderId="1" xfId="2" applyNumberFormat="1" applyFont="1" applyBorder="1" applyAlignment="1">
      <alignment horizontal="right"/>
    </xf>
    <xf numFmtId="49" fontId="4" fillId="0" borderId="1" xfId="2" applyNumberFormat="1" applyFont="1" applyBorder="1" applyAlignment="1">
      <alignment horizontal="right"/>
    </xf>
    <xf numFmtId="49" fontId="4" fillId="0" borderId="1" xfId="2" applyNumberFormat="1" applyFont="1" applyBorder="1" applyAlignment="1">
      <alignment horizontal="right"/>
    </xf>
    <xf numFmtId="49" fontId="4" fillId="0" borderId="1" xfId="2" applyNumberFormat="1" applyFont="1" applyBorder="1" applyAlignment="1">
      <alignment horizontal="right"/>
    </xf>
    <xf numFmtId="49" fontId="4" fillId="0" borderId="1" xfId="2" applyNumberFormat="1" applyFont="1" applyBorder="1"/>
    <xf numFmtId="49" fontId="4" fillId="0" borderId="1" xfId="2" applyNumberFormat="1" applyFont="1" applyBorder="1" applyAlignment="1">
      <alignment horizontal="right"/>
    </xf>
    <xf numFmtId="49" fontId="4" fillId="0" borderId="1" xfId="2" applyNumberFormat="1" applyFont="1" applyBorder="1" applyAlignment="1">
      <alignment horizontal="right"/>
    </xf>
    <xf numFmtId="49" fontId="4" fillId="0" borderId="1" xfId="2" applyNumberFormat="1" applyFont="1" applyBorder="1" applyAlignment="1">
      <alignment horizontal="right"/>
    </xf>
    <xf numFmtId="4" fontId="4" fillId="0" borderId="1" xfId="1" applyNumberFormat="1" applyFont="1" applyBorder="1" applyAlignment="1">
      <alignment horizontal="center" wrapText="1"/>
    </xf>
    <xf numFmtId="0" fontId="4" fillId="0" borderId="1" xfId="1" applyFont="1" applyBorder="1" applyAlignment="1">
      <alignment horizontal="center" vertical="top" wrapText="1"/>
    </xf>
    <xf numFmtId="0" fontId="4" fillId="0" borderId="1" xfId="2" applyFont="1" applyBorder="1" applyAlignment="1">
      <alignment horizontal="center" vertical="top"/>
    </xf>
    <xf numFmtId="0" fontId="5" fillId="0" borderId="1" xfId="2" applyFont="1" applyBorder="1" applyAlignment="1">
      <alignment horizontal="left" wrapText="1"/>
    </xf>
    <xf numFmtId="4" fontId="0" fillId="0" borderId="0" xfId="0" applyNumberFormat="1"/>
    <xf numFmtId="0" fontId="1" fillId="0" borderId="3" xfId="1" applyBorder="1" applyAlignment="1">
      <alignment horizontal="left"/>
    </xf>
    <xf numFmtId="0" fontId="1" fillId="0" borderId="2" xfId="1" applyBorder="1" applyAlignment="1">
      <alignment horizontal="left"/>
    </xf>
    <xf numFmtId="0" fontId="1" fillId="0" borderId="4" xfId="1" applyBorder="1" applyAlignment="1">
      <alignment horizontal="left"/>
    </xf>
    <xf numFmtId="0" fontId="2" fillId="0" borderId="3" xfId="1" applyFont="1" applyBorder="1" applyAlignment="1">
      <alignment horizontal="left"/>
    </xf>
    <xf numFmtId="0" fontId="2" fillId="0" borderId="2" xfId="1" applyFont="1" applyBorder="1" applyAlignment="1">
      <alignment horizontal="left"/>
    </xf>
    <xf numFmtId="0" fontId="2" fillId="0" borderId="4" xfId="1" applyFont="1" applyBorder="1" applyAlignment="1">
      <alignment horizontal="left"/>
    </xf>
    <xf numFmtId="0" fontId="3" fillId="0" borderId="5" xfId="1" applyFont="1" applyBorder="1" applyAlignment="1">
      <alignment horizontal="left"/>
    </xf>
    <xf numFmtId="0" fontId="3" fillId="0" borderId="6" xfId="1" applyFont="1" applyBorder="1" applyAlignment="1">
      <alignment horizontal="left"/>
    </xf>
    <xf numFmtId="0" fontId="3" fillId="0" borderId="7" xfId="1" applyFont="1" applyBorder="1" applyAlignment="1">
      <alignment horizontal="left"/>
    </xf>
    <xf numFmtId="0" fontId="3" fillId="0" borderId="8" xfId="1" applyFont="1" applyBorder="1" applyAlignment="1">
      <alignment horizontal="left"/>
    </xf>
    <xf numFmtId="0" fontId="3" fillId="0" borderId="9" xfId="1" applyFont="1" applyBorder="1" applyAlignment="1">
      <alignment horizontal="left"/>
    </xf>
    <xf numFmtId="0" fontId="3" fillId="0" borderId="10" xfId="1" applyFont="1" applyBorder="1" applyAlignment="1">
      <alignment horizontal="left"/>
    </xf>
    <xf numFmtId="0" fontId="4" fillId="0" borderId="0" xfId="1" applyFont="1" applyBorder="1"/>
    <xf numFmtId="0" fontId="5" fillId="0" borderId="1" xfId="1" applyFont="1" applyBorder="1" applyAlignment="1">
      <alignment horizontal="center"/>
    </xf>
    <xf numFmtId="0" fontId="1" fillId="0" borderId="0" xfId="1" applyBorder="1" applyAlignment="1">
      <alignment horizontal="center"/>
    </xf>
    <xf numFmtId="0" fontId="1" fillId="0" borderId="0" xfId="1" applyAlignment="1">
      <alignment horizontal="right"/>
    </xf>
    <xf numFmtId="0" fontId="3" fillId="0" borderId="9" xfId="1" applyFont="1" applyBorder="1" applyAlignment="1">
      <alignment horizontal="center" vertical="center"/>
    </xf>
  </cellXfs>
  <cellStyles count="3">
    <cellStyle name="Normalno" xfId="0" builtinId="0"/>
    <cellStyle name="Normalno 2" xfId="1"/>
    <cellStyle name="Normalno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6"/>
  <sheetViews>
    <sheetView view="pageLayout" topLeftCell="E44" zoomScaleNormal="100" workbookViewId="0">
      <selection activeCell="C34" sqref="C34"/>
    </sheetView>
  </sheetViews>
  <sheetFormatPr defaultRowHeight="15" x14ac:dyDescent="0.25"/>
  <cols>
    <col min="1" max="2" width="5.85546875" customWidth="1"/>
    <col min="3" max="3" width="38.140625" customWidth="1"/>
    <col min="4" max="4" width="22.85546875" customWidth="1"/>
    <col min="5" max="5" width="7.42578125" customWidth="1"/>
    <col min="6" max="6" width="15.42578125" customWidth="1"/>
    <col min="7" max="7" width="13.42578125" customWidth="1"/>
    <col min="10" max="10" width="12.7109375" customWidth="1"/>
    <col min="11" max="11" width="14.140625" customWidth="1"/>
    <col min="12" max="12" width="11.7109375" customWidth="1"/>
  </cols>
  <sheetData>
    <row r="1" spans="1:14" x14ac:dyDescent="0.25">
      <c r="A1" s="92"/>
      <c r="B1" s="92"/>
      <c r="C1" s="92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</row>
    <row r="2" spans="1:14" x14ac:dyDescent="0.25">
      <c r="A2" s="93" t="s">
        <v>0</v>
      </c>
      <c r="B2" s="93"/>
      <c r="C2" s="93"/>
      <c r="D2" s="93"/>
      <c r="E2" s="93"/>
      <c r="F2" s="93"/>
      <c r="G2" s="93"/>
      <c r="H2" s="93"/>
      <c r="I2" s="93"/>
      <c r="J2" s="93"/>
      <c r="K2" s="93"/>
      <c r="L2" s="93"/>
      <c r="M2" s="93"/>
      <c r="N2" s="93"/>
    </row>
    <row r="3" spans="1:14" x14ac:dyDescent="0.25">
      <c r="A3" s="94" t="s">
        <v>174</v>
      </c>
      <c r="B3" s="94"/>
      <c r="C3" s="94"/>
      <c r="D3" s="94"/>
      <c r="E3" s="94"/>
      <c r="F3" s="94"/>
      <c r="G3" s="94"/>
      <c r="H3" s="94"/>
      <c r="I3" s="94"/>
      <c r="J3" s="94"/>
      <c r="K3" s="94"/>
      <c r="L3" s="94"/>
      <c r="M3" s="94"/>
      <c r="N3" s="94"/>
    </row>
    <row r="4" spans="1:14" x14ac:dyDescent="0.25">
      <c r="A4" s="84" t="s">
        <v>1</v>
      </c>
      <c r="B4" s="85"/>
      <c r="C4" s="85"/>
      <c r="D4" s="85"/>
      <c r="E4" s="85"/>
      <c r="F4" s="85"/>
      <c r="G4" s="85"/>
      <c r="H4" s="85"/>
      <c r="I4" s="85"/>
      <c r="J4" s="85"/>
      <c r="K4" s="85"/>
      <c r="L4" s="85"/>
      <c r="M4" s="85"/>
      <c r="N4" s="86"/>
    </row>
    <row r="5" spans="1:14" x14ac:dyDescent="0.25">
      <c r="A5" s="87"/>
      <c r="B5" s="88"/>
      <c r="C5" s="88"/>
      <c r="D5" s="88"/>
      <c r="E5" s="88"/>
      <c r="F5" s="88"/>
      <c r="G5" s="88"/>
      <c r="H5" s="88"/>
      <c r="I5" s="88"/>
      <c r="J5" s="88"/>
      <c r="K5" s="88"/>
      <c r="L5" s="88"/>
      <c r="M5" s="88"/>
      <c r="N5" s="89"/>
    </row>
    <row r="6" spans="1:14" x14ac:dyDescent="0.25">
      <c r="A6" s="78" t="s">
        <v>17</v>
      </c>
      <c r="B6" s="79"/>
      <c r="C6" s="79"/>
      <c r="D6" s="79"/>
      <c r="E6" s="79"/>
      <c r="F6" s="79"/>
      <c r="G6" s="79"/>
      <c r="H6" s="79"/>
      <c r="I6" s="79"/>
      <c r="J6" s="79"/>
      <c r="K6" s="79"/>
      <c r="L6" s="79"/>
      <c r="M6" s="79"/>
      <c r="N6" s="80"/>
    </row>
    <row r="7" spans="1:14" x14ac:dyDescent="0.25">
      <c r="A7" s="78" t="s">
        <v>18</v>
      </c>
      <c r="B7" s="79"/>
      <c r="C7" s="79"/>
      <c r="D7" s="79"/>
      <c r="E7" s="79"/>
      <c r="F7" s="79"/>
      <c r="G7" s="79"/>
      <c r="H7" s="79"/>
      <c r="I7" s="79"/>
      <c r="J7" s="79"/>
      <c r="K7" s="79"/>
      <c r="L7" s="79"/>
      <c r="M7" s="79"/>
      <c r="N7" s="80"/>
    </row>
    <row r="8" spans="1:14" x14ac:dyDescent="0.25">
      <c r="A8" s="78" t="s">
        <v>19</v>
      </c>
      <c r="B8" s="79"/>
      <c r="C8" s="79"/>
      <c r="D8" s="79"/>
      <c r="E8" s="79"/>
      <c r="F8" s="79"/>
      <c r="G8" s="79"/>
      <c r="H8" s="79"/>
      <c r="I8" s="79"/>
      <c r="J8" s="79"/>
      <c r="K8" s="79"/>
      <c r="L8" s="79"/>
      <c r="M8" s="79"/>
      <c r="N8" s="80"/>
    </row>
    <row r="9" spans="1:14" x14ac:dyDescent="0.25">
      <c r="A9" s="81" t="s">
        <v>20</v>
      </c>
      <c r="B9" s="82"/>
      <c r="C9" s="82"/>
      <c r="D9" s="82"/>
      <c r="E9" s="82"/>
      <c r="F9" s="82"/>
      <c r="G9" s="82"/>
      <c r="H9" s="82"/>
      <c r="I9" s="82"/>
      <c r="J9" s="82"/>
      <c r="K9" s="82"/>
      <c r="L9" s="82"/>
      <c r="M9" s="82"/>
      <c r="N9" s="83"/>
    </row>
    <row r="10" spans="1:14" x14ac:dyDescent="0.25">
      <c r="A10" s="84" t="s">
        <v>2</v>
      </c>
      <c r="B10" s="85"/>
      <c r="C10" s="85"/>
      <c r="D10" s="85"/>
      <c r="E10" s="85"/>
      <c r="F10" s="85"/>
      <c r="G10" s="85"/>
      <c r="H10" s="85"/>
      <c r="I10" s="85"/>
      <c r="J10" s="85"/>
      <c r="K10" s="85"/>
      <c r="L10" s="85"/>
      <c r="M10" s="85"/>
      <c r="N10" s="86"/>
    </row>
    <row r="11" spans="1:14" x14ac:dyDescent="0.25">
      <c r="A11" s="87"/>
      <c r="B11" s="88"/>
      <c r="C11" s="88"/>
      <c r="D11" s="88"/>
      <c r="E11" s="88"/>
      <c r="F11" s="88"/>
      <c r="G11" s="88"/>
      <c r="H11" s="88"/>
      <c r="I11" s="88"/>
      <c r="J11" s="88"/>
      <c r="K11" s="88"/>
      <c r="L11" s="88"/>
      <c r="M11" s="88"/>
      <c r="N11" s="89"/>
    </row>
    <row r="12" spans="1:14" ht="90" x14ac:dyDescent="0.25">
      <c r="A12" s="3" t="s">
        <v>3</v>
      </c>
      <c r="B12" s="3" t="s">
        <v>23</v>
      </c>
      <c r="C12" s="3" t="s">
        <v>4</v>
      </c>
      <c r="D12" s="3" t="s">
        <v>5</v>
      </c>
      <c r="E12" s="3" t="s">
        <v>24</v>
      </c>
      <c r="F12" s="3" t="s">
        <v>6</v>
      </c>
      <c r="G12" s="3" t="s">
        <v>171</v>
      </c>
      <c r="H12" s="3" t="s">
        <v>7</v>
      </c>
      <c r="I12" s="3" t="s">
        <v>8</v>
      </c>
      <c r="J12" s="4" t="s">
        <v>172</v>
      </c>
      <c r="K12" s="3" t="s">
        <v>173</v>
      </c>
      <c r="L12" s="9" t="s">
        <v>9</v>
      </c>
      <c r="M12" s="5" t="s">
        <v>25</v>
      </c>
      <c r="N12" s="5" t="s">
        <v>26</v>
      </c>
    </row>
    <row r="13" spans="1:14" x14ac:dyDescent="0.25">
      <c r="A13" s="3">
        <v>1</v>
      </c>
      <c r="B13" s="3">
        <v>2</v>
      </c>
      <c r="C13" s="3">
        <v>3</v>
      </c>
      <c r="D13" s="3">
        <v>4</v>
      </c>
      <c r="E13" s="3">
        <v>5</v>
      </c>
      <c r="F13" s="3">
        <v>6</v>
      </c>
      <c r="G13" s="3">
        <v>7</v>
      </c>
      <c r="H13" s="3">
        <v>8</v>
      </c>
      <c r="I13" s="3">
        <v>9</v>
      </c>
      <c r="J13" s="4">
        <v>10</v>
      </c>
      <c r="K13" s="3">
        <v>11</v>
      </c>
      <c r="L13" s="3">
        <v>12</v>
      </c>
      <c r="M13" s="6">
        <v>13</v>
      </c>
      <c r="N13" s="6">
        <v>14</v>
      </c>
    </row>
    <row r="14" spans="1:14" ht="30" x14ac:dyDescent="0.25">
      <c r="A14" s="25" t="s">
        <v>10</v>
      </c>
      <c r="B14" s="13"/>
      <c r="C14" s="55" t="s">
        <v>36</v>
      </c>
      <c r="D14" s="13"/>
      <c r="E14" s="13"/>
      <c r="F14" s="53">
        <f>F15+F16+F17</f>
        <v>105422.74</v>
      </c>
      <c r="G14" s="53">
        <f>G15+G16+G17</f>
        <v>101292.34</v>
      </c>
      <c r="H14" s="13"/>
      <c r="I14" s="13"/>
      <c r="J14" s="53">
        <f>SUM(J15:J17)</f>
        <v>7466.3880000000008</v>
      </c>
      <c r="K14" s="53">
        <f>SUM(K15:K17)</f>
        <v>93825.952000000005</v>
      </c>
      <c r="L14" s="13"/>
      <c r="M14" s="20"/>
      <c r="N14" s="20"/>
    </row>
    <row r="15" spans="1:14" ht="43.5" customHeight="1" x14ac:dyDescent="0.25">
      <c r="A15" s="21" t="s">
        <v>33</v>
      </c>
      <c r="B15" s="33">
        <v>10</v>
      </c>
      <c r="C15" s="17" t="s">
        <v>21</v>
      </c>
      <c r="D15" s="18" t="s">
        <v>22</v>
      </c>
      <c r="E15" s="74">
        <v>1</v>
      </c>
      <c r="F15" s="16">
        <v>17043.88</v>
      </c>
      <c r="G15" s="16">
        <v>14942.29</v>
      </c>
      <c r="H15" s="21">
        <v>5</v>
      </c>
      <c r="I15" s="23">
        <v>20</v>
      </c>
      <c r="J15" s="24">
        <f>F15*I15%</f>
        <v>3408.7760000000003</v>
      </c>
      <c r="K15" s="24">
        <f>G15-J15</f>
        <v>11533.514000000001</v>
      </c>
      <c r="L15" s="24"/>
      <c r="M15" s="15" t="s">
        <v>27</v>
      </c>
      <c r="N15" s="56" t="s">
        <v>146</v>
      </c>
    </row>
    <row r="16" spans="1:14" ht="42.75" customHeight="1" x14ac:dyDescent="0.25">
      <c r="A16" s="21" t="s">
        <v>34</v>
      </c>
      <c r="B16" s="33">
        <v>27</v>
      </c>
      <c r="C16" s="17" t="s">
        <v>28</v>
      </c>
      <c r="D16" s="18"/>
      <c r="E16" s="14">
        <v>1</v>
      </c>
      <c r="F16" s="16">
        <v>20288.060000000001</v>
      </c>
      <c r="G16" s="16">
        <v>18259.25</v>
      </c>
      <c r="H16" s="21">
        <v>5</v>
      </c>
      <c r="I16" s="23">
        <v>20</v>
      </c>
      <c r="J16" s="24">
        <f>F16*I16%</f>
        <v>4057.6120000000005</v>
      </c>
      <c r="K16" s="24">
        <f>G16-J16</f>
        <v>14201.637999999999</v>
      </c>
      <c r="L16" s="24"/>
      <c r="M16" s="35" t="s">
        <v>51</v>
      </c>
      <c r="N16" s="21"/>
    </row>
    <row r="17" spans="1:14" ht="29.25" x14ac:dyDescent="0.25">
      <c r="A17" s="21" t="s">
        <v>35</v>
      </c>
      <c r="B17" s="33">
        <v>28</v>
      </c>
      <c r="C17" s="17" t="s">
        <v>29</v>
      </c>
      <c r="D17" s="18" t="s">
        <v>31</v>
      </c>
      <c r="E17" s="14">
        <v>1</v>
      </c>
      <c r="F17" s="16">
        <v>68090.8</v>
      </c>
      <c r="G17" s="16">
        <v>68090.8</v>
      </c>
      <c r="H17" s="21">
        <v>5</v>
      </c>
      <c r="I17" s="23">
        <v>20</v>
      </c>
      <c r="J17" s="24"/>
      <c r="K17" s="24">
        <f>G17-J17</f>
        <v>68090.8</v>
      </c>
      <c r="L17" s="24"/>
      <c r="M17" s="35" t="s">
        <v>52</v>
      </c>
      <c r="N17" s="21"/>
    </row>
    <row r="18" spans="1:14" x14ac:dyDescent="0.25">
      <c r="A18" s="21" t="s">
        <v>37</v>
      </c>
      <c r="B18" s="21"/>
      <c r="C18" s="22" t="s">
        <v>39</v>
      </c>
      <c r="D18" s="18"/>
      <c r="E18" s="14"/>
      <c r="F18" s="52">
        <f>F19</f>
        <v>17723.98</v>
      </c>
      <c r="G18" s="52">
        <f>G19</f>
        <v>15951.58</v>
      </c>
      <c r="H18" s="21"/>
      <c r="I18" s="23"/>
      <c r="J18" s="30">
        <f>J19</f>
        <v>886.19900000000007</v>
      </c>
      <c r="K18" s="30">
        <f>K19</f>
        <v>15065.380999999999</v>
      </c>
      <c r="L18" s="24"/>
      <c r="M18" s="19"/>
      <c r="N18" s="21"/>
    </row>
    <row r="19" spans="1:14" ht="43.5" customHeight="1" x14ac:dyDescent="0.25">
      <c r="A19" s="21" t="s">
        <v>38</v>
      </c>
      <c r="B19" s="14">
        <v>11</v>
      </c>
      <c r="C19" s="17" t="s">
        <v>30</v>
      </c>
      <c r="D19" s="18" t="s">
        <v>32</v>
      </c>
      <c r="E19" s="14">
        <v>1</v>
      </c>
      <c r="F19" s="16">
        <v>17723.98</v>
      </c>
      <c r="G19" s="16">
        <v>15951.58</v>
      </c>
      <c r="H19" s="21">
        <v>20</v>
      </c>
      <c r="I19" s="23">
        <v>5</v>
      </c>
      <c r="J19" s="24">
        <f t="shared" ref="J19" si="0">F19*I19%</f>
        <v>886.19900000000007</v>
      </c>
      <c r="K19" s="24">
        <f>G19-J19</f>
        <v>15065.380999999999</v>
      </c>
      <c r="L19" s="24"/>
      <c r="M19" s="35" t="s">
        <v>53</v>
      </c>
      <c r="N19" s="57" t="s">
        <v>147</v>
      </c>
    </row>
    <row r="20" spans="1:14" ht="18.75" customHeight="1" x14ac:dyDescent="0.25">
      <c r="A20" s="21" t="s">
        <v>11</v>
      </c>
      <c r="B20" s="21"/>
      <c r="C20" s="22" t="s">
        <v>40</v>
      </c>
      <c r="D20" s="18"/>
      <c r="E20" s="14"/>
      <c r="F20" s="52">
        <f>SUM(F21:F37)</f>
        <v>655789.05000000005</v>
      </c>
      <c r="G20" s="52">
        <f>SUM(G21:G37)</f>
        <v>191700.69000000003</v>
      </c>
      <c r="H20" s="16"/>
      <c r="I20" s="16"/>
      <c r="J20" s="52">
        <f t="shared" ref="J20:K20" si="1">SUM(J21:J37)</f>
        <v>57144.354999999996</v>
      </c>
      <c r="K20" s="52">
        <f t="shared" si="1"/>
        <v>134546.33499999999</v>
      </c>
      <c r="L20" s="24"/>
      <c r="M20" s="19"/>
      <c r="N20" s="21"/>
    </row>
    <row r="21" spans="1:14" ht="29.25" x14ac:dyDescent="0.25">
      <c r="A21" s="21" t="s">
        <v>41</v>
      </c>
      <c r="B21" s="14">
        <v>29</v>
      </c>
      <c r="C21" s="38" t="s">
        <v>48</v>
      </c>
      <c r="D21" s="39" t="s">
        <v>49</v>
      </c>
      <c r="E21" s="14">
        <v>1</v>
      </c>
      <c r="F21" s="36">
        <v>3958.4</v>
      </c>
      <c r="G21" s="36">
        <v>2638.93</v>
      </c>
      <c r="H21" s="21">
        <v>2</v>
      </c>
      <c r="I21" s="23">
        <v>50</v>
      </c>
      <c r="J21" s="24">
        <f>F21*I21%</f>
        <v>1979.2</v>
      </c>
      <c r="K21" s="24">
        <f>G21-J21</f>
        <v>659.72999999999979</v>
      </c>
      <c r="L21" s="24"/>
      <c r="M21" s="35" t="s">
        <v>50</v>
      </c>
      <c r="N21" s="21"/>
    </row>
    <row r="22" spans="1:14" x14ac:dyDescent="0.25">
      <c r="A22" s="21" t="s">
        <v>42</v>
      </c>
      <c r="B22" s="33">
        <v>7</v>
      </c>
      <c r="C22" s="41" t="s">
        <v>54</v>
      </c>
      <c r="D22" s="39" t="s">
        <v>55</v>
      </c>
      <c r="E22" s="75">
        <v>1</v>
      </c>
      <c r="F22" s="36">
        <v>6190</v>
      </c>
      <c r="G22" s="36">
        <v>2940.25</v>
      </c>
      <c r="H22" s="26">
        <v>10</v>
      </c>
      <c r="I22" s="27">
        <v>10</v>
      </c>
      <c r="J22" s="24">
        <f>F22*I22%</f>
        <v>619</v>
      </c>
      <c r="K22" s="24">
        <f>G22-J22</f>
        <v>2321.25</v>
      </c>
      <c r="L22" s="24"/>
      <c r="M22" s="35" t="s">
        <v>56</v>
      </c>
      <c r="N22" s="58" t="s">
        <v>148</v>
      </c>
    </row>
    <row r="23" spans="1:14" ht="29.25" x14ac:dyDescent="0.25">
      <c r="A23" s="21" t="s">
        <v>43</v>
      </c>
      <c r="B23" s="33">
        <v>1</v>
      </c>
      <c r="C23" s="34" t="s">
        <v>57</v>
      </c>
      <c r="D23" s="44" t="s">
        <v>62</v>
      </c>
      <c r="E23" s="33">
        <v>1</v>
      </c>
      <c r="F23" s="36">
        <v>21390</v>
      </c>
      <c r="G23" s="36"/>
      <c r="H23" s="21">
        <v>5</v>
      </c>
      <c r="I23" s="23">
        <v>20</v>
      </c>
      <c r="J23" s="24"/>
      <c r="K23" s="24">
        <f t="shared" ref="K23:K50" si="2">G23-J23</f>
        <v>0</v>
      </c>
      <c r="L23" s="24"/>
      <c r="M23" s="35" t="s">
        <v>70</v>
      </c>
      <c r="N23" s="59" t="s">
        <v>149</v>
      </c>
    </row>
    <row r="24" spans="1:14" ht="28.5" x14ac:dyDescent="0.25">
      <c r="A24" s="21" t="s">
        <v>44</v>
      </c>
      <c r="B24" s="33">
        <v>2</v>
      </c>
      <c r="C24" s="38" t="s">
        <v>58</v>
      </c>
      <c r="D24" s="37" t="s">
        <v>63</v>
      </c>
      <c r="E24" s="44">
        <v>1</v>
      </c>
      <c r="F24" s="36">
        <v>5200</v>
      </c>
      <c r="G24" s="36"/>
      <c r="H24" s="21">
        <v>5</v>
      </c>
      <c r="I24" s="23">
        <v>20</v>
      </c>
      <c r="J24" s="24"/>
      <c r="K24" s="24">
        <f t="shared" si="2"/>
        <v>0</v>
      </c>
      <c r="L24" s="24"/>
      <c r="M24" s="35" t="s">
        <v>67</v>
      </c>
      <c r="N24" s="59" t="s">
        <v>150</v>
      </c>
    </row>
    <row r="25" spans="1:14" x14ac:dyDescent="0.25">
      <c r="A25" s="21" t="s">
        <v>45</v>
      </c>
      <c r="B25" s="33">
        <v>3</v>
      </c>
      <c r="C25" s="34" t="s">
        <v>59</v>
      </c>
      <c r="D25" s="33" t="s">
        <v>64</v>
      </c>
      <c r="E25" s="33">
        <v>1</v>
      </c>
      <c r="F25" s="36">
        <v>61992</v>
      </c>
      <c r="G25" s="36">
        <v>10073.700000000001</v>
      </c>
      <c r="H25" s="21">
        <v>8</v>
      </c>
      <c r="I25" s="23">
        <v>12.5</v>
      </c>
      <c r="J25" s="24">
        <f t="shared" ref="J25:J50" si="3">F25*I25%</f>
        <v>7749</v>
      </c>
      <c r="K25" s="24">
        <f t="shared" si="2"/>
        <v>2324.7000000000007</v>
      </c>
      <c r="L25" s="24"/>
      <c r="M25" s="35" t="s">
        <v>68</v>
      </c>
      <c r="N25" s="59" t="s">
        <v>151</v>
      </c>
    </row>
    <row r="26" spans="1:14" ht="42.75" x14ac:dyDescent="0.25">
      <c r="A26" s="21" t="s">
        <v>46</v>
      </c>
      <c r="B26" s="33">
        <v>5</v>
      </c>
      <c r="C26" s="40" t="s">
        <v>60</v>
      </c>
      <c r="D26" s="39" t="s">
        <v>65</v>
      </c>
      <c r="E26" s="75">
        <v>1</v>
      </c>
      <c r="F26" s="36">
        <v>256320</v>
      </c>
      <c r="G26" s="36">
        <v>8554</v>
      </c>
      <c r="H26" s="21">
        <v>5</v>
      </c>
      <c r="I26" s="23">
        <v>20</v>
      </c>
      <c r="J26" s="24">
        <v>8544</v>
      </c>
      <c r="K26" s="24"/>
      <c r="L26" s="24"/>
      <c r="M26" s="35" t="s">
        <v>69</v>
      </c>
      <c r="N26" s="60" t="s">
        <v>149</v>
      </c>
    </row>
    <row r="27" spans="1:14" ht="29.25" x14ac:dyDescent="0.25">
      <c r="A27" s="21" t="s">
        <v>47</v>
      </c>
      <c r="B27" s="33">
        <v>8</v>
      </c>
      <c r="C27" s="38" t="s">
        <v>61</v>
      </c>
      <c r="D27" s="33" t="s">
        <v>66</v>
      </c>
      <c r="E27" s="33">
        <v>1</v>
      </c>
      <c r="F27" s="36">
        <v>232960</v>
      </c>
      <c r="G27" s="36">
        <v>110656</v>
      </c>
      <c r="H27" s="21">
        <v>8</v>
      </c>
      <c r="I27" s="23">
        <v>12.5</v>
      </c>
      <c r="J27" s="24">
        <f t="shared" si="3"/>
        <v>29120</v>
      </c>
      <c r="K27" s="24">
        <f t="shared" si="2"/>
        <v>81536</v>
      </c>
      <c r="L27" s="24"/>
      <c r="M27" s="35" t="s">
        <v>70</v>
      </c>
      <c r="N27" s="60" t="s">
        <v>152</v>
      </c>
    </row>
    <row r="28" spans="1:14" x14ac:dyDescent="0.25">
      <c r="A28" s="21" t="s">
        <v>78</v>
      </c>
      <c r="B28" s="33"/>
      <c r="C28" s="45" t="s">
        <v>141</v>
      </c>
      <c r="D28" s="45" t="s">
        <v>142</v>
      </c>
      <c r="E28" s="33">
        <v>1</v>
      </c>
      <c r="F28" s="36">
        <v>3861.11</v>
      </c>
      <c r="G28" s="36">
        <v>2445.37</v>
      </c>
      <c r="H28" s="43">
        <v>5</v>
      </c>
      <c r="I28" s="33">
        <v>20</v>
      </c>
      <c r="J28" s="24">
        <f t="shared" si="3"/>
        <v>772.22200000000009</v>
      </c>
      <c r="K28" s="24">
        <f t="shared" si="2"/>
        <v>1673.1479999999997</v>
      </c>
      <c r="L28" s="24"/>
      <c r="M28" s="35" t="s">
        <v>143</v>
      </c>
      <c r="N28" s="61" t="s">
        <v>153</v>
      </c>
    </row>
    <row r="29" spans="1:14" x14ac:dyDescent="0.25">
      <c r="A29" s="21" t="s">
        <v>79</v>
      </c>
      <c r="B29" s="33">
        <v>8</v>
      </c>
      <c r="C29" s="45" t="s">
        <v>91</v>
      </c>
      <c r="D29" s="45" t="s">
        <v>92</v>
      </c>
      <c r="E29" s="33">
        <v>1</v>
      </c>
      <c r="F29" s="36">
        <v>2712</v>
      </c>
      <c r="G29" s="36">
        <v>1943.6</v>
      </c>
      <c r="H29" s="43">
        <v>5</v>
      </c>
      <c r="I29" s="33">
        <v>20</v>
      </c>
      <c r="J29" s="24">
        <f t="shared" si="3"/>
        <v>542.4</v>
      </c>
      <c r="K29" s="24">
        <f t="shared" si="2"/>
        <v>1401.1999999999998</v>
      </c>
      <c r="L29" s="24"/>
      <c r="M29" s="35" t="s">
        <v>93</v>
      </c>
      <c r="N29" s="62" t="s">
        <v>154</v>
      </c>
    </row>
    <row r="30" spans="1:14" x14ac:dyDescent="0.25">
      <c r="A30" s="21" t="s">
        <v>80</v>
      </c>
      <c r="B30" s="21"/>
      <c r="C30" s="45" t="s">
        <v>71</v>
      </c>
      <c r="D30" s="45" t="s">
        <v>75</v>
      </c>
      <c r="E30" s="33">
        <v>1</v>
      </c>
      <c r="F30" s="36">
        <v>25251</v>
      </c>
      <c r="G30" s="36">
        <v>21042.51</v>
      </c>
      <c r="H30" s="43">
        <v>8</v>
      </c>
      <c r="I30" s="33">
        <v>12.5</v>
      </c>
      <c r="J30" s="24">
        <f t="shared" si="3"/>
        <v>3156.375</v>
      </c>
      <c r="K30" s="24">
        <f t="shared" si="2"/>
        <v>17886.134999999998</v>
      </c>
      <c r="L30" s="24"/>
      <c r="M30" s="35" t="s">
        <v>83</v>
      </c>
      <c r="N30" s="62" t="s">
        <v>148</v>
      </c>
    </row>
    <row r="31" spans="1:14" x14ac:dyDescent="0.25">
      <c r="A31" s="21" t="s">
        <v>81</v>
      </c>
      <c r="B31" s="21"/>
      <c r="C31" s="45" t="s">
        <v>72</v>
      </c>
      <c r="D31" s="46" t="s">
        <v>76</v>
      </c>
      <c r="E31" s="33">
        <v>1</v>
      </c>
      <c r="F31" s="36">
        <v>4702.6499999999996</v>
      </c>
      <c r="G31" s="36">
        <v>3683.74</v>
      </c>
      <c r="H31" s="43">
        <v>5</v>
      </c>
      <c r="I31" s="33">
        <v>20</v>
      </c>
      <c r="J31" s="24">
        <f t="shared" si="3"/>
        <v>940.53</v>
      </c>
      <c r="K31" s="24">
        <f t="shared" si="2"/>
        <v>2743.21</v>
      </c>
      <c r="L31" s="24"/>
      <c r="M31" s="35" t="s">
        <v>84</v>
      </c>
      <c r="N31" s="63" t="s">
        <v>155</v>
      </c>
    </row>
    <row r="32" spans="1:14" ht="29.25" x14ac:dyDescent="0.25">
      <c r="A32" s="21" t="s">
        <v>82</v>
      </c>
      <c r="B32" s="21"/>
      <c r="C32" s="45" t="s">
        <v>73</v>
      </c>
      <c r="D32" s="47" t="s">
        <v>77</v>
      </c>
      <c r="E32" s="33">
        <v>1</v>
      </c>
      <c r="F32" s="36">
        <v>7116.34</v>
      </c>
      <c r="G32" s="36">
        <v>5574.45</v>
      </c>
      <c r="H32" s="43">
        <v>5</v>
      </c>
      <c r="I32" s="33">
        <v>20</v>
      </c>
      <c r="J32" s="24">
        <f t="shared" si="3"/>
        <v>1423.268</v>
      </c>
      <c r="K32" s="24">
        <f t="shared" si="2"/>
        <v>4151.1819999999998</v>
      </c>
      <c r="L32" s="24"/>
      <c r="M32" s="35" t="s">
        <v>85</v>
      </c>
      <c r="N32" s="63" t="s">
        <v>156</v>
      </c>
    </row>
    <row r="33" spans="1:14" ht="29.25" x14ac:dyDescent="0.25">
      <c r="A33" s="21" t="s">
        <v>144</v>
      </c>
      <c r="B33" s="21"/>
      <c r="C33" s="31" t="s">
        <v>87</v>
      </c>
      <c r="D33" s="31" t="s">
        <v>88</v>
      </c>
      <c r="E33" s="33">
        <v>1</v>
      </c>
      <c r="F33" s="36">
        <v>4020.55</v>
      </c>
      <c r="G33" s="36">
        <v>2881.39</v>
      </c>
      <c r="H33" s="43">
        <v>5</v>
      </c>
      <c r="I33" s="33">
        <v>20</v>
      </c>
      <c r="J33" s="24">
        <f t="shared" si="3"/>
        <v>804.11000000000013</v>
      </c>
      <c r="K33" s="24">
        <f t="shared" si="2"/>
        <v>2077.2799999999997</v>
      </c>
      <c r="L33" s="24"/>
      <c r="M33" s="35" t="s">
        <v>89</v>
      </c>
      <c r="N33" s="65" t="s">
        <v>158</v>
      </c>
    </row>
    <row r="34" spans="1:14" x14ac:dyDescent="0.25">
      <c r="A34" s="21" t="s">
        <v>145</v>
      </c>
      <c r="B34" s="21"/>
      <c r="C34" s="45" t="s">
        <v>74</v>
      </c>
      <c r="D34" s="45" t="s">
        <v>76</v>
      </c>
      <c r="E34" s="33">
        <v>1</v>
      </c>
      <c r="F34" s="36">
        <v>3915</v>
      </c>
      <c r="G34" s="36">
        <v>3066.75</v>
      </c>
      <c r="H34" s="43">
        <v>5</v>
      </c>
      <c r="I34" s="33">
        <v>20</v>
      </c>
      <c r="J34" s="24">
        <f t="shared" si="3"/>
        <v>783</v>
      </c>
      <c r="K34" s="24">
        <f t="shared" si="2"/>
        <v>2283.75</v>
      </c>
      <c r="L34" s="24"/>
      <c r="M34" s="35" t="s">
        <v>86</v>
      </c>
      <c r="N34" s="72"/>
    </row>
    <row r="35" spans="1:14" x14ac:dyDescent="0.25">
      <c r="A35" s="21" t="s">
        <v>175</v>
      </c>
      <c r="B35" s="21"/>
      <c r="C35" s="45" t="s">
        <v>179</v>
      </c>
      <c r="D35" s="45" t="s">
        <v>180</v>
      </c>
      <c r="E35" s="33" t="s">
        <v>184</v>
      </c>
      <c r="F35" s="36">
        <v>4800</v>
      </c>
      <c r="G35" s="36">
        <v>4800</v>
      </c>
      <c r="H35" s="43">
        <v>5</v>
      </c>
      <c r="I35" s="33">
        <v>20</v>
      </c>
      <c r="J35" s="24"/>
      <c r="K35" s="24">
        <f t="shared" si="2"/>
        <v>4800</v>
      </c>
      <c r="L35" s="24"/>
      <c r="M35" s="35" t="s">
        <v>181</v>
      </c>
      <c r="N35" s="72"/>
    </row>
    <row r="36" spans="1:14" x14ac:dyDescent="0.25">
      <c r="A36" s="21" t="s">
        <v>190</v>
      </c>
      <c r="B36" s="21"/>
      <c r="C36" s="45" t="s">
        <v>182</v>
      </c>
      <c r="D36" s="45" t="s">
        <v>183</v>
      </c>
      <c r="E36" s="33">
        <v>1</v>
      </c>
      <c r="F36" s="36">
        <v>7350</v>
      </c>
      <c r="G36" s="36">
        <v>7350</v>
      </c>
      <c r="H36" s="43">
        <v>8</v>
      </c>
      <c r="I36" s="33">
        <v>12.5</v>
      </c>
      <c r="J36" s="24">
        <f>F36*I36%/12*4</f>
        <v>306.25</v>
      </c>
      <c r="K36" s="24">
        <f t="shared" si="2"/>
        <v>7043.75</v>
      </c>
      <c r="L36" s="24"/>
      <c r="M36" s="35" t="s">
        <v>185</v>
      </c>
      <c r="N36" s="72"/>
    </row>
    <row r="37" spans="1:14" x14ac:dyDescent="0.25">
      <c r="A37" s="21" t="s">
        <v>191</v>
      </c>
      <c r="B37" s="21"/>
      <c r="C37" s="45" t="s">
        <v>176</v>
      </c>
      <c r="D37" s="45" t="s">
        <v>177</v>
      </c>
      <c r="E37" s="14">
        <v>1</v>
      </c>
      <c r="F37" s="36">
        <v>4050</v>
      </c>
      <c r="G37" s="36">
        <v>4050</v>
      </c>
      <c r="H37" s="43">
        <v>5</v>
      </c>
      <c r="I37" s="33">
        <v>20</v>
      </c>
      <c r="J37" s="24">
        <f>F37*I37%/12*6</f>
        <v>405</v>
      </c>
      <c r="K37" s="24">
        <f t="shared" si="2"/>
        <v>3645</v>
      </c>
      <c r="L37" s="24"/>
      <c r="M37" s="35" t="s">
        <v>178</v>
      </c>
      <c r="N37" s="64" t="s">
        <v>157</v>
      </c>
    </row>
    <row r="38" spans="1:14" ht="30" x14ac:dyDescent="0.25">
      <c r="A38" s="29" t="s">
        <v>12</v>
      </c>
      <c r="B38" s="21"/>
      <c r="C38" s="28" t="s">
        <v>90</v>
      </c>
      <c r="D38" s="12"/>
      <c r="E38" s="20"/>
      <c r="F38" s="30">
        <f>SUM(F39:F53)</f>
        <v>402079.31000000006</v>
      </c>
      <c r="G38" s="30">
        <f>SUM(G39:G53)</f>
        <v>265702.09999999998</v>
      </c>
      <c r="H38" s="30"/>
      <c r="I38" s="30"/>
      <c r="J38" s="30">
        <f>SUM(J39:J53)</f>
        <v>35881.725749999998</v>
      </c>
      <c r="K38" s="30">
        <f>SUM(K39:K53)</f>
        <v>229820.37424999999</v>
      </c>
      <c r="L38" s="24"/>
      <c r="M38" s="19"/>
      <c r="N38" s="21"/>
    </row>
    <row r="39" spans="1:14" ht="29.25" x14ac:dyDescent="0.25">
      <c r="A39" s="21" t="s">
        <v>95</v>
      </c>
      <c r="B39" s="14">
        <v>4</v>
      </c>
      <c r="C39" s="34" t="s">
        <v>94</v>
      </c>
      <c r="D39" s="44" t="s">
        <v>99</v>
      </c>
      <c r="E39" s="33">
        <v>25</v>
      </c>
      <c r="F39" s="36">
        <v>17501.23</v>
      </c>
      <c r="G39" s="36">
        <v>4594.08</v>
      </c>
      <c r="H39" s="33">
        <v>8</v>
      </c>
      <c r="I39" s="33">
        <v>12.5</v>
      </c>
      <c r="J39" s="24">
        <f t="shared" si="3"/>
        <v>2187.6537499999999</v>
      </c>
      <c r="K39" s="24">
        <f t="shared" si="2"/>
        <v>2406.42625</v>
      </c>
      <c r="L39" s="24"/>
      <c r="M39" s="35" t="s">
        <v>100</v>
      </c>
      <c r="N39" s="69" t="s">
        <v>163</v>
      </c>
    </row>
    <row r="40" spans="1:14" ht="28.5" x14ac:dyDescent="0.25">
      <c r="A40" s="21" t="s">
        <v>96</v>
      </c>
      <c r="B40" s="33">
        <v>9</v>
      </c>
      <c r="C40" s="34" t="s">
        <v>105</v>
      </c>
      <c r="D40" s="32" t="s">
        <v>103</v>
      </c>
      <c r="E40" s="33" t="s">
        <v>107</v>
      </c>
      <c r="F40" s="36">
        <v>4742.24</v>
      </c>
      <c r="G40" s="36">
        <v>1560.94</v>
      </c>
      <c r="H40" s="33">
        <v>5</v>
      </c>
      <c r="I40" s="33">
        <v>20</v>
      </c>
      <c r="J40" s="24">
        <f t="shared" si="3"/>
        <v>948.44799999999998</v>
      </c>
      <c r="K40" s="24">
        <f t="shared" si="2"/>
        <v>612.49200000000008</v>
      </c>
      <c r="L40" s="24"/>
      <c r="M40" s="35" t="s">
        <v>101</v>
      </c>
      <c r="N40" s="67" t="s">
        <v>160</v>
      </c>
    </row>
    <row r="41" spans="1:14" x14ac:dyDescent="0.25">
      <c r="A41" s="21" t="s">
        <v>97</v>
      </c>
      <c r="B41" s="33">
        <v>12</v>
      </c>
      <c r="C41" s="34" t="s">
        <v>106</v>
      </c>
      <c r="D41" s="39" t="s">
        <v>104</v>
      </c>
      <c r="E41" s="33" t="s">
        <v>107</v>
      </c>
      <c r="F41" s="36">
        <v>6659.05</v>
      </c>
      <c r="G41" s="36">
        <v>2904.49</v>
      </c>
      <c r="H41" s="33">
        <v>5</v>
      </c>
      <c r="I41" s="33">
        <v>20</v>
      </c>
      <c r="J41" s="24">
        <f t="shared" si="3"/>
        <v>1331.8100000000002</v>
      </c>
      <c r="K41" s="24">
        <f t="shared" si="2"/>
        <v>1572.6799999999996</v>
      </c>
      <c r="L41" s="24"/>
      <c r="M41" s="35" t="s">
        <v>102</v>
      </c>
      <c r="N41" s="68" t="s">
        <v>161</v>
      </c>
    </row>
    <row r="42" spans="1:14" ht="29.25" x14ac:dyDescent="0.25">
      <c r="A42" s="21" t="s">
        <v>98</v>
      </c>
      <c r="B42" s="14">
        <v>24</v>
      </c>
      <c r="C42" s="31" t="s">
        <v>108</v>
      </c>
      <c r="D42" s="31" t="s">
        <v>109</v>
      </c>
      <c r="E42" s="33">
        <v>1</v>
      </c>
      <c r="F42" s="36">
        <v>39285.64</v>
      </c>
      <c r="G42" s="36">
        <v>33065.42</v>
      </c>
      <c r="H42" s="43">
        <v>10</v>
      </c>
      <c r="I42" s="33">
        <v>10</v>
      </c>
      <c r="J42" s="24">
        <f t="shared" si="3"/>
        <v>3928.5640000000003</v>
      </c>
      <c r="K42" s="24">
        <f t="shared" si="2"/>
        <v>29136.856</v>
      </c>
      <c r="L42" s="24"/>
      <c r="M42" s="35" t="s">
        <v>110</v>
      </c>
      <c r="N42" s="70" t="s">
        <v>164</v>
      </c>
    </row>
    <row r="43" spans="1:14" x14ac:dyDescent="0.25">
      <c r="A43" s="21" t="s">
        <v>113</v>
      </c>
      <c r="B43" s="14">
        <v>26</v>
      </c>
      <c r="C43" s="31" t="s">
        <v>111</v>
      </c>
      <c r="D43" s="31" t="s">
        <v>112</v>
      </c>
      <c r="E43" s="33">
        <v>1</v>
      </c>
      <c r="F43" s="36">
        <v>4750</v>
      </c>
      <c r="G43" s="36">
        <v>2929.11</v>
      </c>
      <c r="H43" s="43">
        <v>5</v>
      </c>
      <c r="I43" s="33">
        <v>20</v>
      </c>
      <c r="J43" s="24">
        <f>F43*I43%</f>
        <v>950</v>
      </c>
      <c r="K43" s="24">
        <f t="shared" si="2"/>
        <v>1979.1100000000001</v>
      </c>
      <c r="L43" s="24"/>
      <c r="M43" s="35" t="s">
        <v>114</v>
      </c>
      <c r="N43" s="66" t="s">
        <v>159</v>
      </c>
    </row>
    <row r="44" spans="1:14" ht="28.5" x14ac:dyDescent="0.25">
      <c r="A44" s="21" t="s">
        <v>120</v>
      </c>
      <c r="B44" s="14"/>
      <c r="C44" s="41" t="s">
        <v>136</v>
      </c>
      <c r="D44" s="39" t="s">
        <v>137</v>
      </c>
      <c r="E44" s="75">
        <v>1</v>
      </c>
      <c r="F44" s="36">
        <v>62600</v>
      </c>
      <c r="G44" s="36"/>
      <c r="H44" s="33">
        <v>4</v>
      </c>
      <c r="I44" s="33">
        <v>25</v>
      </c>
      <c r="J44" s="42"/>
      <c r="K44" s="24"/>
      <c r="L44" s="24"/>
      <c r="M44" s="35" t="s">
        <v>138</v>
      </c>
      <c r="N44" s="71" t="s">
        <v>162</v>
      </c>
    </row>
    <row r="45" spans="1:14" ht="28.5" x14ac:dyDescent="0.25">
      <c r="A45" s="21" t="s">
        <v>121</v>
      </c>
      <c r="B45" s="14"/>
      <c r="C45" s="38" t="s">
        <v>133</v>
      </c>
      <c r="D45" s="39" t="s">
        <v>134</v>
      </c>
      <c r="E45" s="33">
        <v>1</v>
      </c>
      <c r="F45" s="36">
        <v>22500</v>
      </c>
      <c r="G45" s="36">
        <v>21562.5</v>
      </c>
      <c r="H45" s="33">
        <v>4</v>
      </c>
      <c r="I45" s="33">
        <v>25</v>
      </c>
      <c r="J45" s="24">
        <f>G45*I45%</f>
        <v>5390.625</v>
      </c>
      <c r="K45" s="24">
        <f t="shared" si="2"/>
        <v>16171.875</v>
      </c>
      <c r="L45" s="24"/>
      <c r="M45" s="35" t="s">
        <v>135</v>
      </c>
      <c r="N45" s="21"/>
    </row>
    <row r="46" spans="1:14" x14ac:dyDescent="0.25">
      <c r="A46" s="21" t="s">
        <v>122</v>
      </c>
      <c r="B46" s="33" t="s">
        <v>13</v>
      </c>
      <c r="C46" s="34" t="s">
        <v>128</v>
      </c>
      <c r="D46" s="39" t="s">
        <v>125</v>
      </c>
      <c r="E46" s="33">
        <v>1</v>
      </c>
      <c r="F46" s="36">
        <v>133557</v>
      </c>
      <c r="G46" s="36">
        <v>97941.81</v>
      </c>
      <c r="H46" s="33">
        <v>8</v>
      </c>
      <c r="I46" s="33">
        <v>12.5</v>
      </c>
      <c r="J46" s="24">
        <f t="shared" si="3"/>
        <v>16694.625</v>
      </c>
      <c r="K46" s="24">
        <f t="shared" si="2"/>
        <v>81247.184999999998</v>
      </c>
      <c r="L46" s="24"/>
      <c r="M46" s="35" t="s">
        <v>115</v>
      </c>
      <c r="N46" s="72" t="s">
        <v>165</v>
      </c>
    </row>
    <row r="47" spans="1:14" ht="29.25" x14ac:dyDescent="0.25">
      <c r="A47" s="21" t="s">
        <v>123</v>
      </c>
      <c r="B47" s="33">
        <v>14</v>
      </c>
      <c r="C47" s="38" t="s">
        <v>129</v>
      </c>
      <c r="D47" s="39" t="s">
        <v>126</v>
      </c>
      <c r="E47" s="33">
        <v>1</v>
      </c>
      <c r="F47" s="36">
        <v>7675</v>
      </c>
      <c r="G47" s="36">
        <v>5756.26</v>
      </c>
      <c r="H47" s="33">
        <v>8</v>
      </c>
      <c r="I47" s="33">
        <v>12.5</v>
      </c>
      <c r="J47" s="24">
        <f t="shared" si="3"/>
        <v>959.375</v>
      </c>
      <c r="K47" s="24">
        <f t="shared" si="2"/>
        <v>4796.8850000000002</v>
      </c>
      <c r="L47" s="24"/>
      <c r="M47" s="35" t="s">
        <v>116</v>
      </c>
      <c r="N47" s="72" t="s">
        <v>166</v>
      </c>
    </row>
    <row r="48" spans="1:14" ht="32.25" customHeight="1" x14ac:dyDescent="0.25">
      <c r="A48" s="21" t="s">
        <v>124</v>
      </c>
      <c r="B48" s="33">
        <v>15</v>
      </c>
      <c r="C48" s="38" t="s">
        <v>130</v>
      </c>
      <c r="D48" s="39" t="s">
        <v>127</v>
      </c>
      <c r="E48" s="33">
        <v>1</v>
      </c>
      <c r="F48" s="36"/>
      <c r="G48" s="36"/>
      <c r="H48" s="43">
        <v>8</v>
      </c>
      <c r="I48" s="48">
        <v>12.5</v>
      </c>
      <c r="J48" s="24"/>
      <c r="K48" s="24">
        <f t="shared" si="2"/>
        <v>0</v>
      </c>
      <c r="L48" s="73" t="s">
        <v>170</v>
      </c>
      <c r="M48" s="35" t="s">
        <v>117</v>
      </c>
      <c r="N48" s="72" t="s">
        <v>167</v>
      </c>
    </row>
    <row r="49" spans="1:14" x14ac:dyDescent="0.25">
      <c r="A49" s="21" t="s">
        <v>139</v>
      </c>
      <c r="B49" s="33" t="s">
        <v>14</v>
      </c>
      <c r="C49" s="38" t="s">
        <v>131</v>
      </c>
      <c r="D49" s="33" t="s">
        <v>127</v>
      </c>
      <c r="E49" s="33">
        <v>1</v>
      </c>
      <c r="F49" s="36">
        <v>15100</v>
      </c>
      <c r="G49" s="36">
        <v>11073.33</v>
      </c>
      <c r="H49" s="43">
        <v>8</v>
      </c>
      <c r="I49" s="33">
        <v>12.5</v>
      </c>
      <c r="J49" s="24">
        <f t="shared" si="3"/>
        <v>1887.5</v>
      </c>
      <c r="K49" s="24">
        <f t="shared" si="2"/>
        <v>9185.83</v>
      </c>
      <c r="L49" s="24"/>
      <c r="M49" s="35" t="s">
        <v>118</v>
      </c>
      <c r="N49" s="72" t="s">
        <v>168</v>
      </c>
    </row>
    <row r="50" spans="1:14" ht="29.25" x14ac:dyDescent="0.25">
      <c r="A50" s="21" t="s">
        <v>140</v>
      </c>
      <c r="B50" s="33" t="s">
        <v>15</v>
      </c>
      <c r="C50" s="38" t="s">
        <v>132</v>
      </c>
      <c r="D50" s="33" t="s">
        <v>127</v>
      </c>
      <c r="E50" s="33">
        <v>1</v>
      </c>
      <c r="F50" s="36">
        <v>12825</v>
      </c>
      <c r="G50" s="36">
        <v>9430.01</v>
      </c>
      <c r="H50" s="43">
        <v>8</v>
      </c>
      <c r="I50" s="33">
        <v>12.5</v>
      </c>
      <c r="J50" s="24">
        <f t="shared" si="3"/>
        <v>1603.125</v>
      </c>
      <c r="K50" s="24">
        <f t="shared" si="2"/>
        <v>7826.8850000000002</v>
      </c>
      <c r="L50" s="24"/>
      <c r="M50" s="35" t="s">
        <v>119</v>
      </c>
      <c r="N50" s="72" t="s">
        <v>169</v>
      </c>
    </row>
    <row r="51" spans="1:14" ht="29.25" x14ac:dyDescent="0.25">
      <c r="A51" s="21" t="s">
        <v>189</v>
      </c>
      <c r="B51" s="33"/>
      <c r="C51" s="38" t="s">
        <v>186</v>
      </c>
      <c r="D51" s="33" t="s">
        <v>187</v>
      </c>
      <c r="E51" s="33">
        <v>1</v>
      </c>
      <c r="F51" s="36">
        <v>60000</v>
      </c>
      <c r="G51" s="36">
        <v>60000</v>
      </c>
      <c r="H51" s="43">
        <v>4</v>
      </c>
      <c r="I51" s="33">
        <v>25</v>
      </c>
      <c r="J51" s="24"/>
      <c r="K51" s="24">
        <v>60000</v>
      </c>
      <c r="L51" s="24"/>
      <c r="M51" s="35" t="s">
        <v>188</v>
      </c>
      <c r="N51" s="72"/>
    </row>
    <row r="52" spans="1:14" ht="29.25" x14ac:dyDescent="0.25">
      <c r="A52" s="21" t="s">
        <v>192</v>
      </c>
      <c r="B52" s="33"/>
      <c r="C52" s="38" t="s">
        <v>193</v>
      </c>
      <c r="D52" s="44" t="s">
        <v>194</v>
      </c>
      <c r="E52" s="33">
        <v>1</v>
      </c>
      <c r="F52" s="36">
        <v>7384.15</v>
      </c>
      <c r="G52" s="36">
        <v>7384.15</v>
      </c>
      <c r="H52" s="43">
        <v>4</v>
      </c>
      <c r="I52" s="33">
        <v>25</v>
      </c>
      <c r="J52" s="24"/>
      <c r="K52" s="24">
        <v>7384.15</v>
      </c>
      <c r="L52" s="24"/>
      <c r="M52" s="35" t="s">
        <v>199</v>
      </c>
      <c r="N52" s="72"/>
    </row>
    <row r="53" spans="1:14" ht="29.25" x14ac:dyDescent="0.25">
      <c r="A53" s="21" t="s">
        <v>195</v>
      </c>
      <c r="B53" s="33"/>
      <c r="C53" s="38" t="s">
        <v>196</v>
      </c>
      <c r="D53" s="44" t="s">
        <v>197</v>
      </c>
      <c r="E53" s="33">
        <v>1</v>
      </c>
      <c r="F53" s="36">
        <v>7500</v>
      </c>
      <c r="G53" s="36">
        <v>7500</v>
      </c>
      <c r="H53" s="43">
        <v>8</v>
      </c>
      <c r="I53" s="33">
        <v>12.5</v>
      </c>
      <c r="J53" s="24"/>
      <c r="K53" s="24">
        <v>7500</v>
      </c>
      <c r="L53" s="24"/>
      <c r="M53" s="35" t="s">
        <v>198</v>
      </c>
      <c r="N53" s="72"/>
    </row>
    <row r="54" spans="1:14" x14ac:dyDescent="0.25">
      <c r="A54" s="21"/>
      <c r="B54" s="21"/>
      <c r="C54" s="21"/>
      <c r="D54" s="12"/>
      <c r="E54" s="12"/>
      <c r="F54" s="24"/>
      <c r="G54" s="24"/>
      <c r="H54" s="21"/>
      <c r="I54" s="23"/>
      <c r="J54" s="24"/>
      <c r="K54" s="24"/>
      <c r="L54" s="24"/>
      <c r="M54" s="19"/>
      <c r="N54" s="21"/>
    </row>
    <row r="55" spans="1:14" x14ac:dyDescent="0.25">
      <c r="A55" s="91" t="s">
        <v>16</v>
      </c>
      <c r="B55" s="91"/>
      <c r="C55" s="91"/>
      <c r="D55" s="91"/>
      <c r="E55" s="14"/>
      <c r="F55" s="30">
        <f>F38+F20+F18+F14</f>
        <v>1181015.08</v>
      </c>
      <c r="G55" s="30">
        <f t="shared" ref="G55:K55" si="4">G38+G20+G18+G14</f>
        <v>574646.71000000008</v>
      </c>
      <c r="H55" s="30"/>
      <c r="I55" s="30"/>
      <c r="J55" s="30">
        <f t="shared" si="4"/>
        <v>101378.66774999999</v>
      </c>
      <c r="K55" s="30">
        <f t="shared" si="4"/>
        <v>473258.04224999994</v>
      </c>
      <c r="L55" s="24"/>
      <c r="M55" s="19"/>
      <c r="N55" s="21"/>
    </row>
    <row r="56" spans="1:14" x14ac:dyDescent="0.25">
      <c r="A56" s="54"/>
      <c r="B56" s="54"/>
      <c r="C56" s="54"/>
      <c r="D56" s="49"/>
      <c r="E56" s="49"/>
      <c r="F56" s="50"/>
      <c r="G56" s="50"/>
      <c r="H56" s="50"/>
      <c r="I56" s="50"/>
      <c r="J56" s="50"/>
      <c r="K56" s="50"/>
      <c r="L56" s="50"/>
      <c r="M56" s="51"/>
      <c r="N56" s="51"/>
    </row>
    <row r="57" spans="1:14" x14ac:dyDescent="0.25">
      <c r="A57" s="90"/>
      <c r="B57" s="90"/>
      <c r="C57" s="90"/>
      <c r="D57" s="90"/>
      <c r="E57" s="90"/>
      <c r="F57" s="90"/>
      <c r="G57" s="90"/>
      <c r="H57" s="90"/>
      <c r="I57" s="90"/>
      <c r="J57" s="90"/>
      <c r="K57" s="90"/>
      <c r="L57" s="90"/>
      <c r="M57" s="90"/>
      <c r="N57" s="90"/>
    </row>
    <row r="58" spans="1:14" x14ac:dyDescent="0.25">
      <c r="A58" s="11"/>
      <c r="B58" s="11"/>
      <c r="C58" s="11"/>
      <c r="D58" s="11"/>
      <c r="E58" s="11"/>
      <c r="F58" s="11"/>
      <c r="G58" s="11"/>
      <c r="H58" s="11"/>
      <c r="I58" s="11"/>
      <c r="J58" s="11"/>
      <c r="K58" s="11"/>
      <c r="L58" s="11"/>
      <c r="M58" s="11"/>
      <c r="N58" s="11"/>
    </row>
    <row r="59" spans="1:14" x14ac:dyDescent="0.25">
      <c r="A59" s="11"/>
      <c r="B59" s="11"/>
      <c r="C59" s="11"/>
      <c r="D59" s="11"/>
      <c r="E59" s="11"/>
      <c r="F59" s="11"/>
      <c r="G59" s="11"/>
      <c r="H59" s="11"/>
      <c r="I59" s="11"/>
      <c r="J59" s="11"/>
      <c r="K59" s="11"/>
      <c r="L59" s="11"/>
      <c r="M59" s="11"/>
      <c r="N59" s="11"/>
    </row>
    <row r="60" spans="1:14" x14ac:dyDescent="0.25">
      <c r="A60" s="2"/>
      <c r="B60" s="8"/>
      <c r="C60" s="2"/>
      <c r="D60" s="2"/>
      <c r="E60" s="8"/>
      <c r="F60" s="2"/>
      <c r="G60" s="2"/>
      <c r="H60" s="2"/>
      <c r="I60" s="2"/>
      <c r="J60" s="2"/>
      <c r="K60" s="2"/>
      <c r="L60" s="8"/>
      <c r="M60" s="2"/>
      <c r="N60" s="2"/>
    </row>
    <row r="61" spans="1:14" x14ac:dyDescent="0.25">
      <c r="A61" s="2"/>
      <c r="B61" s="8"/>
      <c r="C61" s="2"/>
      <c r="D61" s="2"/>
      <c r="E61" s="8"/>
      <c r="F61" s="2"/>
      <c r="G61" s="2"/>
      <c r="H61" s="2"/>
      <c r="I61" s="2"/>
      <c r="J61" s="2"/>
      <c r="K61" s="2"/>
      <c r="L61" s="8"/>
      <c r="M61" s="2"/>
      <c r="N61" s="2"/>
    </row>
    <row r="62" spans="1:14" x14ac:dyDescent="0.25">
      <c r="A62" s="10"/>
      <c r="B62" s="7"/>
      <c r="C62" s="1"/>
      <c r="D62" s="1"/>
      <c r="E62" s="7"/>
      <c r="F62" s="1"/>
      <c r="G62" s="1"/>
      <c r="H62" s="1"/>
      <c r="I62" s="1"/>
      <c r="J62" s="1"/>
      <c r="K62" s="1"/>
      <c r="L62" s="7"/>
      <c r="M62" s="1"/>
      <c r="N62" s="1"/>
    </row>
    <row r="64" spans="1:14" x14ac:dyDescent="0.25">
      <c r="A64" s="1"/>
      <c r="B64" s="7"/>
      <c r="C64" s="1"/>
      <c r="D64" s="1"/>
      <c r="E64" s="7"/>
      <c r="F64" s="1"/>
      <c r="G64" s="1"/>
      <c r="H64" s="1"/>
      <c r="I64" s="1"/>
      <c r="J64" s="1"/>
      <c r="K64" s="1"/>
      <c r="L64" s="7"/>
      <c r="M64" s="1"/>
      <c r="N64" s="1"/>
    </row>
    <row r="65" spans="1:14" x14ac:dyDescent="0.25">
      <c r="A65" s="1"/>
      <c r="B65" s="7"/>
      <c r="C65" s="1"/>
      <c r="D65" s="1"/>
      <c r="E65" s="7"/>
      <c r="F65" s="1"/>
      <c r="G65" s="1"/>
      <c r="H65" s="1"/>
      <c r="I65" s="1"/>
      <c r="J65" s="1"/>
      <c r="K65" s="1"/>
      <c r="L65" s="7"/>
      <c r="M65" s="1"/>
      <c r="N65" s="1"/>
    </row>
    <row r="66" spans="1:14" x14ac:dyDescent="0.25">
      <c r="A66" s="1"/>
      <c r="B66" s="7"/>
      <c r="C66" s="1"/>
      <c r="D66" s="1"/>
      <c r="E66" s="7"/>
      <c r="F66" s="1"/>
      <c r="G66" s="1"/>
      <c r="H66" s="1"/>
      <c r="I66" s="1"/>
      <c r="J66" s="1"/>
      <c r="K66" s="1"/>
      <c r="L66" s="7"/>
      <c r="M66" s="1"/>
      <c r="N66" s="1"/>
    </row>
  </sheetData>
  <mergeCells count="11">
    <mergeCell ref="A1:N1"/>
    <mergeCell ref="A2:N2"/>
    <mergeCell ref="A3:N3"/>
    <mergeCell ref="A4:N5"/>
    <mergeCell ref="A6:N6"/>
    <mergeCell ref="A7:N7"/>
    <mergeCell ref="A8:N8"/>
    <mergeCell ref="A9:N9"/>
    <mergeCell ref="A10:N11"/>
    <mergeCell ref="A57:N57"/>
    <mergeCell ref="A55:D55"/>
  </mergeCells>
  <pageMargins left="0.7" right="0.7" top="0.75" bottom="0.75" header="0.3" footer="0.3"/>
  <pageSetup paperSize="9" scale="72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>
      <selection activeCell="A13" sqref="A13"/>
    </sheetView>
  </sheetViews>
  <sheetFormatPr defaultRowHeight="15" x14ac:dyDescent="0.25"/>
  <sheetData/>
  <pageMargins left="0.7" right="0.7" top="0.75" bottom="0.75" header="0.3" footer="0.3"/>
  <pageSetup paperSize="9" scale="76" orientation="landscape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4"/>
  <sheetViews>
    <sheetView tabSelected="1" view="pageLayout" topLeftCell="D1" zoomScaleNormal="100" workbookViewId="0">
      <selection activeCell="K53" sqref="K53"/>
    </sheetView>
  </sheetViews>
  <sheetFormatPr defaultRowHeight="15" x14ac:dyDescent="0.25"/>
  <cols>
    <col min="2" max="2" width="7" customWidth="1"/>
    <col min="3" max="3" width="45" customWidth="1"/>
    <col min="4" max="4" width="20.5703125" customWidth="1"/>
    <col min="6" max="6" width="12.85546875" customWidth="1"/>
    <col min="7" max="7" width="12.5703125" customWidth="1"/>
    <col min="10" max="10" width="11" customWidth="1"/>
    <col min="11" max="11" width="14.5703125" customWidth="1"/>
  </cols>
  <sheetData>
    <row r="1" spans="1:14" x14ac:dyDescent="0.25">
      <c r="A1" s="84" t="s">
        <v>1</v>
      </c>
      <c r="B1" s="85"/>
      <c r="C1" s="85"/>
      <c r="D1" s="85"/>
      <c r="E1" s="85"/>
      <c r="F1" s="85"/>
      <c r="G1" s="85"/>
      <c r="H1" s="85"/>
      <c r="I1" s="85"/>
      <c r="J1" s="85"/>
      <c r="K1" s="85"/>
      <c r="L1" s="85"/>
      <c r="M1" s="85"/>
      <c r="N1" s="86"/>
    </row>
    <row r="2" spans="1:14" x14ac:dyDescent="0.25">
      <c r="A2" s="87"/>
      <c r="B2" s="88"/>
      <c r="C2" s="88"/>
      <c r="D2" s="88"/>
      <c r="E2" s="88"/>
      <c r="F2" s="88"/>
      <c r="G2" s="88"/>
      <c r="H2" s="88"/>
      <c r="I2" s="88"/>
      <c r="J2" s="88"/>
      <c r="K2" s="88"/>
      <c r="L2" s="88"/>
      <c r="M2" s="88"/>
      <c r="N2" s="89"/>
    </row>
    <row r="3" spans="1:14" x14ac:dyDescent="0.25">
      <c r="A3" s="78" t="s">
        <v>17</v>
      </c>
      <c r="B3" s="79"/>
      <c r="C3" s="79"/>
      <c r="D3" s="79"/>
      <c r="E3" s="79"/>
      <c r="F3" s="79"/>
      <c r="G3" s="79"/>
      <c r="H3" s="79"/>
      <c r="I3" s="79"/>
      <c r="J3" s="79"/>
      <c r="K3" s="79"/>
      <c r="L3" s="79"/>
      <c r="M3" s="79"/>
      <c r="N3" s="80"/>
    </row>
    <row r="4" spans="1:14" x14ac:dyDescent="0.25">
      <c r="A4" s="78" t="s">
        <v>18</v>
      </c>
      <c r="B4" s="79"/>
      <c r="C4" s="79"/>
      <c r="D4" s="79"/>
      <c r="E4" s="79"/>
      <c r="F4" s="79"/>
      <c r="G4" s="79"/>
      <c r="H4" s="79"/>
      <c r="I4" s="79"/>
      <c r="J4" s="79"/>
      <c r="K4" s="79"/>
      <c r="L4" s="79"/>
      <c r="M4" s="79"/>
      <c r="N4" s="80"/>
    </row>
    <row r="5" spans="1:14" x14ac:dyDescent="0.25">
      <c r="A5" s="78" t="s">
        <v>19</v>
      </c>
      <c r="B5" s="79"/>
      <c r="C5" s="79"/>
      <c r="D5" s="79"/>
      <c r="E5" s="79"/>
      <c r="F5" s="79"/>
      <c r="G5" s="79"/>
      <c r="H5" s="79"/>
      <c r="I5" s="79"/>
      <c r="J5" s="79"/>
      <c r="K5" s="79"/>
      <c r="L5" s="79"/>
      <c r="M5" s="79"/>
      <c r="N5" s="80"/>
    </row>
    <row r="6" spans="1:14" x14ac:dyDescent="0.25">
      <c r="A6" s="81" t="s">
        <v>20</v>
      </c>
      <c r="B6" s="82"/>
      <c r="C6" s="82"/>
      <c r="D6" s="82"/>
      <c r="E6" s="82"/>
      <c r="F6" s="82"/>
      <c r="G6" s="82"/>
      <c r="H6" s="82"/>
      <c r="I6" s="82"/>
      <c r="J6" s="82"/>
      <c r="K6" s="82"/>
      <c r="L6" s="82"/>
      <c r="M6" s="82"/>
      <c r="N6" s="83"/>
    </row>
    <row r="7" spans="1:14" x14ac:dyDescent="0.25">
      <c r="A7" s="84" t="s">
        <v>2</v>
      </c>
      <c r="B7" s="85"/>
      <c r="C7" s="85"/>
      <c r="D7" s="85"/>
      <c r="E7" s="85"/>
      <c r="F7" s="85"/>
      <c r="G7" s="85"/>
      <c r="H7" s="85"/>
      <c r="I7" s="85"/>
      <c r="J7" s="85"/>
      <c r="K7" s="85"/>
      <c r="L7" s="85"/>
      <c r="M7" s="85"/>
      <c r="N7" s="86"/>
    </row>
    <row r="8" spans="1:14" x14ac:dyDescent="0.25">
      <c r="A8" s="87"/>
      <c r="B8" s="88"/>
      <c r="C8" s="88"/>
      <c r="D8" s="88"/>
      <c r="E8" s="88"/>
      <c r="F8" s="88"/>
      <c r="G8" s="88"/>
      <c r="H8" s="88"/>
      <c r="I8" s="88"/>
      <c r="J8" s="88"/>
      <c r="K8" s="88"/>
      <c r="L8" s="88"/>
      <c r="M8" s="88"/>
      <c r="N8" s="89"/>
    </row>
    <row r="9" spans="1:14" ht="90" x14ac:dyDescent="0.25">
      <c r="A9" s="3" t="s">
        <v>3</v>
      </c>
      <c r="B9" s="3" t="s">
        <v>23</v>
      </c>
      <c r="C9" s="3" t="s">
        <v>4</v>
      </c>
      <c r="D9" s="3" t="s">
        <v>5</v>
      </c>
      <c r="E9" s="3" t="s">
        <v>24</v>
      </c>
      <c r="F9" s="3" t="s">
        <v>6</v>
      </c>
      <c r="G9" s="3" t="s">
        <v>209</v>
      </c>
      <c r="H9" s="3" t="s">
        <v>7</v>
      </c>
      <c r="I9" s="3" t="s">
        <v>8</v>
      </c>
      <c r="J9" s="4" t="s">
        <v>172</v>
      </c>
      <c r="K9" s="3" t="s">
        <v>210</v>
      </c>
      <c r="L9" s="9" t="s">
        <v>9</v>
      </c>
      <c r="M9" s="9" t="s">
        <v>25</v>
      </c>
      <c r="N9" s="9" t="s">
        <v>26</v>
      </c>
    </row>
    <row r="10" spans="1:14" x14ac:dyDescent="0.25">
      <c r="A10" s="3">
        <v>1</v>
      </c>
      <c r="B10" s="3">
        <v>2</v>
      </c>
      <c r="C10" s="3">
        <v>3</v>
      </c>
      <c r="D10" s="3">
        <v>4</v>
      </c>
      <c r="E10" s="3">
        <v>5</v>
      </c>
      <c r="F10" s="3">
        <v>6</v>
      </c>
      <c r="G10" s="3">
        <v>7</v>
      </c>
      <c r="H10" s="3">
        <v>8</v>
      </c>
      <c r="I10" s="3">
        <v>9</v>
      </c>
      <c r="J10" s="4">
        <v>10</v>
      </c>
      <c r="K10" s="3">
        <v>11</v>
      </c>
      <c r="L10" s="3">
        <v>12</v>
      </c>
      <c r="M10" s="6">
        <v>13</v>
      </c>
      <c r="N10" s="6">
        <v>14</v>
      </c>
    </row>
    <row r="11" spans="1:14" ht="23.25" customHeight="1" x14ac:dyDescent="0.25">
      <c r="A11" s="25" t="s">
        <v>10</v>
      </c>
      <c r="B11" s="13"/>
      <c r="C11" s="55" t="s">
        <v>36</v>
      </c>
      <c r="D11" s="13"/>
      <c r="E11" s="13"/>
      <c r="F11" s="53">
        <f>F12+F13+F14+F15</f>
        <v>110390.66</v>
      </c>
      <c r="G11" s="53">
        <f>SUM(G12:G15)</f>
        <v>103619.87</v>
      </c>
      <c r="H11" s="53"/>
      <c r="I11" s="53"/>
      <c r="J11" s="53">
        <f>SUM(J12:J15)</f>
        <v>11039.066000000001</v>
      </c>
      <c r="K11" s="53">
        <f>SUM(K12:K15)</f>
        <v>92580.803999999989</v>
      </c>
      <c r="L11" s="13"/>
      <c r="M11" s="20"/>
      <c r="N11" s="20"/>
    </row>
    <row r="12" spans="1:14" ht="42" customHeight="1" x14ac:dyDescent="0.25">
      <c r="A12" s="21" t="s">
        <v>33</v>
      </c>
      <c r="B12" s="33">
        <v>10</v>
      </c>
      <c r="C12" s="17" t="s">
        <v>21</v>
      </c>
      <c r="D12" s="18" t="s">
        <v>22</v>
      </c>
      <c r="E12" s="74">
        <v>1</v>
      </c>
      <c r="F12" s="16">
        <v>17043.88</v>
      </c>
      <c r="G12" s="16">
        <v>14330.71</v>
      </c>
      <c r="H12" s="21">
        <v>10</v>
      </c>
      <c r="I12" s="23">
        <v>10</v>
      </c>
      <c r="J12" s="24">
        <f>F12*I12%</f>
        <v>1704.3880000000001</v>
      </c>
      <c r="K12" s="24">
        <f>G12-J12</f>
        <v>12626.321999999998</v>
      </c>
      <c r="L12" s="24"/>
      <c r="M12" s="15" t="s">
        <v>27</v>
      </c>
      <c r="N12" s="72" t="s">
        <v>146</v>
      </c>
    </row>
    <row r="13" spans="1:14" ht="33" customHeight="1" x14ac:dyDescent="0.25">
      <c r="A13" s="21" t="s">
        <v>34</v>
      </c>
      <c r="B13" s="33">
        <v>27</v>
      </c>
      <c r="C13" s="17" t="s">
        <v>28</v>
      </c>
      <c r="D13" s="18"/>
      <c r="E13" s="14">
        <v>1</v>
      </c>
      <c r="F13" s="16">
        <v>20727.98</v>
      </c>
      <c r="G13" s="16">
        <v>16670.36</v>
      </c>
      <c r="H13" s="21">
        <v>10</v>
      </c>
      <c r="I13" s="23">
        <v>10</v>
      </c>
      <c r="J13" s="24">
        <f>F13*I13%</f>
        <v>2072.7980000000002</v>
      </c>
      <c r="K13" s="24">
        <f t="shared" ref="K13:K15" si="0">G13-J13</f>
        <v>14597.562</v>
      </c>
      <c r="L13" s="24"/>
      <c r="M13" s="35" t="s">
        <v>51</v>
      </c>
      <c r="N13" s="72" t="s">
        <v>217</v>
      </c>
    </row>
    <row r="14" spans="1:14" ht="28.5" customHeight="1" x14ac:dyDescent="0.25">
      <c r="A14" s="21" t="s">
        <v>35</v>
      </c>
      <c r="B14" s="33">
        <v>28</v>
      </c>
      <c r="C14" s="17" t="s">
        <v>29</v>
      </c>
      <c r="D14" s="18" t="s">
        <v>31</v>
      </c>
      <c r="E14" s="14">
        <v>1</v>
      </c>
      <c r="F14" s="16">
        <v>68090.8</v>
      </c>
      <c r="G14" s="16">
        <v>68090.8</v>
      </c>
      <c r="H14" s="21">
        <v>10</v>
      </c>
      <c r="I14" s="23">
        <v>10</v>
      </c>
      <c r="J14" s="24">
        <f t="shared" ref="J14:J15" si="1">F14*I14%</f>
        <v>6809.0800000000008</v>
      </c>
      <c r="K14" s="24">
        <f t="shared" si="0"/>
        <v>61281.72</v>
      </c>
      <c r="L14" s="24"/>
      <c r="M14" s="35" t="s">
        <v>52</v>
      </c>
      <c r="N14" s="72" t="s">
        <v>218</v>
      </c>
    </row>
    <row r="15" spans="1:14" ht="28.5" customHeight="1" x14ac:dyDescent="0.25">
      <c r="A15" s="21"/>
      <c r="B15" s="33"/>
      <c r="C15" s="17" t="s">
        <v>200</v>
      </c>
      <c r="D15" s="18" t="s">
        <v>201</v>
      </c>
      <c r="E15" s="14">
        <v>1</v>
      </c>
      <c r="F15" s="16">
        <v>4528</v>
      </c>
      <c r="G15" s="16">
        <v>4528</v>
      </c>
      <c r="H15" s="21">
        <v>10</v>
      </c>
      <c r="I15" s="23">
        <v>10</v>
      </c>
      <c r="J15" s="24">
        <f t="shared" si="1"/>
        <v>452.8</v>
      </c>
      <c r="K15" s="24">
        <f t="shared" si="0"/>
        <v>4075.2</v>
      </c>
      <c r="L15" s="24"/>
      <c r="M15" s="35" t="s">
        <v>219</v>
      </c>
      <c r="N15" s="72" t="s">
        <v>220</v>
      </c>
    </row>
    <row r="16" spans="1:14" ht="18.75" customHeight="1" x14ac:dyDescent="0.25">
      <c r="A16" s="21" t="s">
        <v>37</v>
      </c>
      <c r="B16" s="21"/>
      <c r="C16" s="22" t="s">
        <v>39</v>
      </c>
      <c r="D16" s="18"/>
      <c r="E16" s="14"/>
      <c r="F16" s="52">
        <f>F17</f>
        <v>17723.98</v>
      </c>
      <c r="G16" s="52">
        <f>G17</f>
        <v>15065.38</v>
      </c>
      <c r="H16" s="21"/>
      <c r="I16" s="23"/>
      <c r="J16" s="30">
        <f>J17</f>
        <v>886.19900000000007</v>
      </c>
      <c r="K16" s="30">
        <f>K17</f>
        <v>14179.180999999999</v>
      </c>
      <c r="L16" s="24"/>
      <c r="M16" s="19"/>
      <c r="N16" s="21"/>
    </row>
    <row r="17" spans="1:14" ht="29.25" customHeight="1" x14ac:dyDescent="0.25">
      <c r="A17" s="21" t="s">
        <v>38</v>
      </c>
      <c r="B17" s="14">
        <v>11</v>
      </c>
      <c r="C17" s="17" t="s">
        <v>30</v>
      </c>
      <c r="D17" s="18" t="s">
        <v>32</v>
      </c>
      <c r="E17" s="14">
        <v>1</v>
      </c>
      <c r="F17" s="16">
        <v>17723.98</v>
      </c>
      <c r="G17" s="16">
        <v>15065.38</v>
      </c>
      <c r="H17" s="21">
        <v>20</v>
      </c>
      <c r="I17" s="23">
        <v>5</v>
      </c>
      <c r="J17" s="24">
        <f t="shared" ref="J17" si="2">F17*I17%</f>
        <v>886.19900000000007</v>
      </c>
      <c r="K17" s="24">
        <f>G17-J17</f>
        <v>14179.180999999999</v>
      </c>
      <c r="L17" s="24"/>
      <c r="M17" s="35" t="s">
        <v>53</v>
      </c>
      <c r="N17" s="72" t="s">
        <v>147</v>
      </c>
    </row>
    <row r="18" spans="1:14" ht="26.25" customHeight="1" x14ac:dyDescent="0.25">
      <c r="A18" s="21" t="s">
        <v>11</v>
      </c>
      <c r="B18" s="21"/>
      <c r="C18" s="22" t="s">
        <v>40</v>
      </c>
      <c r="D18" s="18"/>
      <c r="E18" s="14"/>
      <c r="F18" s="52">
        <f>SUM(F19:F36)</f>
        <v>662407.45000000007</v>
      </c>
      <c r="G18" s="52">
        <f>SUM(G19:G36)</f>
        <v>184134.96</v>
      </c>
      <c r="H18" s="16"/>
      <c r="I18" s="16"/>
      <c r="J18" s="52">
        <f>SUM(J19:J36)</f>
        <v>20030.855000000007</v>
      </c>
      <c r="K18" s="52">
        <f>SUM(K19:K36)</f>
        <v>164104.10499999998</v>
      </c>
      <c r="L18" s="24"/>
      <c r="M18" s="19"/>
      <c r="N18" s="21"/>
    </row>
    <row r="19" spans="1:14" ht="29.25" customHeight="1" x14ac:dyDescent="0.25">
      <c r="A19" s="21" t="s">
        <v>41</v>
      </c>
      <c r="B19" s="14">
        <v>29</v>
      </c>
      <c r="C19" s="38" t="s">
        <v>48</v>
      </c>
      <c r="D19" s="39" t="s">
        <v>49</v>
      </c>
      <c r="E19" s="14">
        <v>1</v>
      </c>
      <c r="F19" s="36">
        <v>6380.8</v>
      </c>
      <c r="G19" s="36">
        <v>4269.6499999999996</v>
      </c>
      <c r="H19" s="21">
        <v>5</v>
      </c>
      <c r="I19" s="23">
        <v>20</v>
      </c>
      <c r="J19" s="24">
        <f>F19*I19%</f>
        <v>1276.1600000000001</v>
      </c>
      <c r="K19" s="24">
        <f>G19-J19</f>
        <v>2993.49</v>
      </c>
      <c r="L19" s="24"/>
      <c r="M19" s="35" t="s">
        <v>208</v>
      </c>
      <c r="N19" s="21">
        <v>3911</v>
      </c>
    </row>
    <row r="20" spans="1:14" ht="16.5" customHeight="1" x14ac:dyDescent="0.25">
      <c r="A20" s="21" t="s">
        <v>42</v>
      </c>
      <c r="B20" s="33">
        <v>7</v>
      </c>
      <c r="C20" s="41" t="s">
        <v>54</v>
      </c>
      <c r="D20" s="39" t="s">
        <v>55</v>
      </c>
      <c r="E20" s="75">
        <v>1</v>
      </c>
      <c r="F20" s="36">
        <v>6190</v>
      </c>
      <c r="G20" s="36">
        <v>2321.25</v>
      </c>
      <c r="H20" s="26">
        <v>10</v>
      </c>
      <c r="I20" s="27">
        <v>10</v>
      </c>
      <c r="J20" s="24">
        <f>F20*I20%</f>
        <v>619</v>
      </c>
      <c r="K20" s="24">
        <f>G20-J20</f>
        <v>1702.25</v>
      </c>
      <c r="L20" s="24"/>
      <c r="M20" s="35" t="s">
        <v>56</v>
      </c>
      <c r="N20" s="72" t="s">
        <v>148</v>
      </c>
    </row>
    <row r="21" spans="1:14" ht="30.75" customHeight="1" x14ac:dyDescent="0.25">
      <c r="A21" s="21" t="s">
        <v>43</v>
      </c>
      <c r="B21" s="33">
        <v>1</v>
      </c>
      <c r="C21" s="34" t="s">
        <v>57</v>
      </c>
      <c r="D21" s="44" t="s">
        <v>62</v>
      </c>
      <c r="E21" s="33">
        <v>1</v>
      </c>
      <c r="F21" s="36">
        <v>21390</v>
      </c>
      <c r="G21" s="36"/>
      <c r="H21" s="21">
        <v>5</v>
      </c>
      <c r="I21" s="23">
        <v>20</v>
      </c>
      <c r="J21" s="24"/>
      <c r="K21" s="24">
        <f t="shared" ref="K21:K50" si="3">G21-J21</f>
        <v>0</v>
      </c>
      <c r="L21" s="24"/>
      <c r="M21" s="35" t="s">
        <v>70</v>
      </c>
      <c r="N21" s="69" t="s">
        <v>149</v>
      </c>
    </row>
    <row r="22" spans="1:14" ht="28.5" customHeight="1" x14ac:dyDescent="0.25">
      <c r="A22" s="21" t="s">
        <v>44</v>
      </c>
      <c r="B22" s="33">
        <v>2</v>
      </c>
      <c r="C22" s="38" t="s">
        <v>58</v>
      </c>
      <c r="D22" s="37" t="s">
        <v>63</v>
      </c>
      <c r="E22" s="44">
        <v>1</v>
      </c>
      <c r="F22" s="36">
        <v>5200</v>
      </c>
      <c r="G22" s="36"/>
      <c r="H22" s="21">
        <v>5</v>
      </c>
      <c r="I22" s="23">
        <v>20</v>
      </c>
      <c r="J22" s="24"/>
      <c r="K22" s="24">
        <f t="shared" si="3"/>
        <v>0</v>
      </c>
      <c r="L22" s="24"/>
      <c r="M22" s="35" t="s">
        <v>67</v>
      </c>
      <c r="N22" s="69" t="s">
        <v>150</v>
      </c>
    </row>
    <row r="23" spans="1:14" x14ac:dyDescent="0.25">
      <c r="A23" s="21" t="s">
        <v>45</v>
      </c>
      <c r="B23" s="33">
        <v>3</v>
      </c>
      <c r="C23" s="34" t="s">
        <v>59</v>
      </c>
      <c r="D23" s="33" t="s">
        <v>64</v>
      </c>
      <c r="E23" s="33">
        <v>1</v>
      </c>
      <c r="F23" s="36">
        <v>61992</v>
      </c>
      <c r="G23" s="36">
        <v>8523.9</v>
      </c>
      <c r="H23" s="21">
        <v>40</v>
      </c>
      <c r="I23" s="23">
        <v>2.5</v>
      </c>
      <c r="J23" s="24">
        <f t="shared" ref="J23:J47" si="4">F23*I23%</f>
        <v>1549.8000000000002</v>
      </c>
      <c r="K23" s="24">
        <f t="shared" si="3"/>
        <v>6974.0999999999995</v>
      </c>
      <c r="L23" s="24"/>
      <c r="M23" s="35" t="s">
        <v>68</v>
      </c>
      <c r="N23" s="69" t="s">
        <v>151</v>
      </c>
    </row>
    <row r="24" spans="1:14" ht="45.75" customHeight="1" x14ac:dyDescent="0.25">
      <c r="A24" s="21" t="s">
        <v>46</v>
      </c>
      <c r="B24" s="33">
        <v>5</v>
      </c>
      <c r="C24" s="40" t="s">
        <v>60</v>
      </c>
      <c r="D24" s="39" t="s">
        <v>65</v>
      </c>
      <c r="E24" s="75">
        <v>1</v>
      </c>
      <c r="F24" s="36">
        <v>256320</v>
      </c>
      <c r="G24" s="36">
        <v>8000</v>
      </c>
      <c r="H24" s="21">
        <v>40</v>
      </c>
      <c r="I24" s="23">
        <v>2.5</v>
      </c>
      <c r="J24" s="24">
        <f t="shared" si="4"/>
        <v>6408</v>
      </c>
      <c r="K24" s="24">
        <f t="shared" si="3"/>
        <v>1592</v>
      </c>
      <c r="L24" s="24"/>
      <c r="M24" s="35" t="s">
        <v>69</v>
      </c>
      <c r="N24" s="72" t="s">
        <v>149</v>
      </c>
    </row>
    <row r="25" spans="1:14" ht="47.25" customHeight="1" x14ac:dyDescent="0.25">
      <c r="A25" s="21" t="s">
        <v>47</v>
      </c>
      <c r="B25" s="33">
        <v>8</v>
      </c>
      <c r="C25" s="38" t="s">
        <v>61</v>
      </c>
      <c r="D25" s="33" t="s">
        <v>66</v>
      </c>
      <c r="E25" s="33">
        <v>1</v>
      </c>
      <c r="F25" s="36">
        <v>232960</v>
      </c>
      <c r="G25" s="36">
        <v>104832</v>
      </c>
      <c r="H25" s="21">
        <v>40</v>
      </c>
      <c r="I25" s="23">
        <v>2.5</v>
      </c>
      <c r="J25" s="24">
        <f t="shared" si="4"/>
        <v>5824</v>
      </c>
      <c r="K25" s="24">
        <f t="shared" si="3"/>
        <v>99008</v>
      </c>
      <c r="L25" s="24"/>
      <c r="M25" s="35" t="s">
        <v>70</v>
      </c>
      <c r="N25" s="72" t="s">
        <v>152</v>
      </c>
    </row>
    <row r="26" spans="1:14" x14ac:dyDescent="0.25">
      <c r="A26" s="21" t="s">
        <v>78</v>
      </c>
      <c r="B26" s="33"/>
      <c r="C26" s="45" t="s">
        <v>141</v>
      </c>
      <c r="D26" s="45" t="s">
        <v>142</v>
      </c>
      <c r="E26" s="33">
        <v>1</v>
      </c>
      <c r="F26" s="36">
        <v>3861.11</v>
      </c>
      <c r="G26" s="36">
        <v>2059.2600000000002</v>
      </c>
      <c r="H26" s="43">
        <v>10</v>
      </c>
      <c r="I26" s="33">
        <v>10</v>
      </c>
      <c r="J26" s="24">
        <f t="shared" si="4"/>
        <v>386.11100000000005</v>
      </c>
      <c r="K26" s="24">
        <f t="shared" si="3"/>
        <v>1673.1490000000001</v>
      </c>
      <c r="L26" s="24"/>
      <c r="M26" s="35" t="s">
        <v>143</v>
      </c>
      <c r="N26" s="72" t="s">
        <v>153</v>
      </c>
    </row>
    <row r="27" spans="1:14" x14ac:dyDescent="0.25">
      <c r="A27" s="21" t="s">
        <v>79</v>
      </c>
      <c r="B27" s="33">
        <v>8</v>
      </c>
      <c r="C27" s="45" t="s">
        <v>91</v>
      </c>
      <c r="D27" s="45" t="s">
        <v>92</v>
      </c>
      <c r="E27" s="33">
        <v>1</v>
      </c>
      <c r="F27" s="36">
        <v>2712</v>
      </c>
      <c r="G27" s="36">
        <v>1672.4</v>
      </c>
      <c r="H27" s="43">
        <v>10</v>
      </c>
      <c r="I27" s="33">
        <v>10</v>
      </c>
      <c r="J27" s="24">
        <f t="shared" si="4"/>
        <v>271.2</v>
      </c>
      <c r="K27" s="24">
        <f t="shared" si="3"/>
        <v>1401.2</v>
      </c>
      <c r="L27" s="24"/>
      <c r="M27" s="35" t="s">
        <v>93</v>
      </c>
      <c r="N27" s="72" t="s">
        <v>154</v>
      </c>
    </row>
    <row r="28" spans="1:14" x14ac:dyDescent="0.25">
      <c r="A28" s="21" t="s">
        <v>80</v>
      </c>
      <c r="B28" s="21"/>
      <c r="C28" s="45" t="s">
        <v>71</v>
      </c>
      <c r="D28" s="45" t="s">
        <v>75</v>
      </c>
      <c r="E28" s="33">
        <v>1</v>
      </c>
      <c r="F28" s="36">
        <v>25251</v>
      </c>
      <c r="G28" s="36">
        <v>20411.23</v>
      </c>
      <c r="H28" s="43">
        <v>40</v>
      </c>
      <c r="I28" s="33">
        <v>2.5</v>
      </c>
      <c r="J28" s="24">
        <f t="shared" si="4"/>
        <v>631.27500000000009</v>
      </c>
      <c r="K28" s="24">
        <f>G28-J28</f>
        <v>19779.954999999998</v>
      </c>
      <c r="L28" s="24"/>
      <c r="M28" s="35" t="s">
        <v>83</v>
      </c>
      <c r="N28" s="72" t="s">
        <v>148</v>
      </c>
    </row>
    <row r="29" spans="1:14" x14ac:dyDescent="0.25">
      <c r="A29" s="21" t="s">
        <v>81</v>
      </c>
      <c r="B29" s="21"/>
      <c r="C29" s="45" t="s">
        <v>72</v>
      </c>
      <c r="D29" s="46" t="s">
        <v>76</v>
      </c>
      <c r="E29" s="33">
        <v>1</v>
      </c>
      <c r="F29" s="36">
        <v>5733.65</v>
      </c>
      <c r="G29" s="36">
        <v>3110.36</v>
      </c>
      <c r="H29" s="43">
        <v>10</v>
      </c>
      <c r="I29" s="33">
        <v>10</v>
      </c>
      <c r="J29" s="24">
        <f t="shared" si="4"/>
        <v>573.36500000000001</v>
      </c>
      <c r="K29" s="24">
        <f t="shared" si="3"/>
        <v>2536.9949999999999</v>
      </c>
      <c r="L29" s="24"/>
      <c r="M29" s="35" t="s">
        <v>84</v>
      </c>
      <c r="N29" s="72" t="s">
        <v>155</v>
      </c>
    </row>
    <row r="30" spans="1:14" ht="28.5" customHeight="1" x14ac:dyDescent="0.25">
      <c r="A30" s="21" t="s">
        <v>82</v>
      </c>
      <c r="B30" s="21"/>
      <c r="C30" s="45" t="s">
        <v>73</v>
      </c>
      <c r="D30" s="47" t="s">
        <v>77</v>
      </c>
      <c r="E30" s="33">
        <v>1</v>
      </c>
      <c r="F30" s="36">
        <v>7116.34</v>
      </c>
      <c r="G30" s="36">
        <v>4862.82</v>
      </c>
      <c r="H30" s="43">
        <v>10</v>
      </c>
      <c r="I30" s="33">
        <v>10</v>
      </c>
      <c r="J30" s="24">
        <f t="shared" si="4"/>
        <v>711.63400000000001</v>
      </c>
      <c r="K30" s="24">
        <f t="shared" si="3"/>
        <v>4151.1859999999997</v>
      </c>
      <c r="L30" s="24"/>
      <c r="M30" s="35" t="s">
        <v>85</v>
      </c>
      <c r="N30" s="72" t="s">
        <v>156</v>
      </c>
    </row>
    <row r="31" spans="1:14" ht="34.5" customHeight="1" x14ac:dyDescent="0.25">
      <c r="A31" s="21" t="s">
        <v>144</v>
      </c>
      <c r="B31" s="21"/>
      <c r="C31" s="31" t="s">
        <v>87</v>
      </c>
      <c r="D31" s="31" t="s">
        <v>88</v>
      </c>
      <c r="E31" s="33">
        <v>1</v>
      </c>
      <c r="F31" s="36">
        <v>4020.55</v>
      </c>
      <c r="G31" s="36">
        <v>2479.34</v>
      </c>
      <c r="H31" s="43">
        <v>10</v>
      </c>
      <c r="I31" s="33">
        <v>10</v>
      </c>
      <c r="J31" s="24">
        <v>624.80999999999995</v>
      </c>
      <c r="K31" s="24">
        <f t="shared" si="3"/>
        <v>1854.5300000000002</v>
      </c>
      <c r="L31" s="24"/>
      <c r="M31" s="35" t="s">
        <v>89</v>
      </c>
      <c r="N31" s="72" t="s">
        <v>158</v>
      </c>
    </row>
    <row r="32" spans="1:14" x14ac:dyDescent="0.25">
      <c r="A32" s="21" t="s">
        <v>145</v>
      </c>
      <c r="B32" s="21"/>
      <c r="C32" s="45" t="s">
        <v>74</v>
      </c>
      <c r="D32" s="45" t="s">
        <v>76</v>
      </c>
      <c r="E32" s="33">
        <v>1</v>
      </c>
      <c r="F32" s="36">
        <v>3915</v>
      </c>
      <c r="G32" s="36">
        <v>2675.25</v>
      </c>
      <c r="H32" s="43">
        <v>10</v>
      </c>
      <c r="I32" s="33">
        <v>10</v>
      </c>
      <c r="J32" s="24">
        <f t="shared" si="4"/>
        <v>391.5</v>
      </c>
      <c r="K32" s="24">
        <f t="shared" si="3"/>
        <v>2283.75</v>
      </c>
      <c r="L32" s="24"/>
      <c r="M32" s="35" t="s">
        <v>86</v>
      </c>
      <c r="N32" s="72" t="s">
        <v>157</v>
      </c>
    </row>
    <row r="33" spans="1:14" x14ac:dyDescent="0.25">
      <c r="A33" s="21"/>
      <c r="B33" s="21"/>
      <c r="C33" s="45" t="s">
        <v>74</v>
      </c>
      <c r="D33" s="45" t="s">
        <v>202</v>
      </c>
      <c r="E33" s="33">
        <v>1</v>
      </c>
      <c r="F33" s="36">
        <v>3165</v>
      </c>
      <c r="G33" s="36">
        <v>3165</v>
      </c>
      <c r="H33" s="43">
        <v>10</v>
      </c>
      <c r="I33" s="33">
        <v>10</v>
      </c>
      <c r="J33" s="24">
        <f t="shared" si="4"/>
        <v>316.5</v>
      </c>
      <c r="K33" s="24">
        <f t="shared" si="3"/>
        <v>2848.5</v>
      </c>
      <c r="L33" s="24"/>
      <c r="M33" s="35" t="s">
        <v>213</v>
      </c>
      <c r="N33" s="72" t="s">
        <v>214</v>
      </c>
    </row>
    <row r="34" spans="1:14" x14ac:dyDescent="0.25">
      <c r="A34" s="21" t="s">
        <v>175</v>
      </c>
      <c r="B34" s="21"/>
      <c r="C34" s="45" t="s">
        <v>179</v>
      </c>
      <c r="D34" s="45" t="s">
        <v>180</v>
      </c>
      <c r="E34" s="33" t="s">
        <v>184</v>
      </c>
      <c r="F34" s="36">
        <v>4800</v>
      </c>
      <c r="G34" s="36">
        <v>4800</v>
      </c>
      <c r="H34" s="43">
        <v>5</v>
      </c>
      <c r="I34" s="33">
        <v>20</v>
      </c>
      <c r="J34" s="24"/>
      <c r="K34" s="24">
        <f t="shared" si="3"/>
        <v>4800</v>
      </c>
      <c r="L34" s="24"/>
      <c r="M34" s="35" t="s">
        <v>181</v>
      </c>
      <c r="N34" s="72" t="s">
        <v>215</v>
      </c>
    </row>
    <row r="35" spans="1:14" x14ac:dyDescent="0.25">
      <c r="A35" s="21" t="s">
        <v>190</v>
      </c>
      <c r="B35" s="21"/>
      <c r="C35" s="45" t="s">
        <v>182</v>
      </c>
      <c r="D35" s="45" t="s">
        <v>183</v>
      </c>
      <c r="E35" s="33">
        <v>1</v>
      </c>
      <c r="F35" s="36">
        <v>7350</v>
      </c>
      <c r="G35" s="36">
        <v>7105</v>
      </c>
      <c r="H35" s="43">
        <v>10</v>
      </c>
      <c r="I35" s="33">
        <v>10</v>
      </c>
      <c r="J35" s="24">
        <f>F35*I35%/12*4</f>
        <v>245</v>
      </c>
      <c r="K35" s="24">
        <f t="shared" si="3"/>
        <v>6860</v>
      </c>
      <c r="L35" s="24"/>
      <c r="M35" s="35" t="s">
        <v>185</v>
      </c>
      <c r="N35" s="72" t="s">
        <v>204</v>
      </c>
    </row>
    <row r="36" spans="1:14" x14ac:dyDescent="0.25">
      <c r="A36" s="21" t="s">
        <v>191</v>
      </c>
      <c r="B36" s="21"/>
      <c r="C36" s="45" t="s">
        <v>176</v>
      </c>
      <c r="D36" s="45" t="s">
        <v>177</v>
      </c>
      <c r="E36" s="14">
        <v>1</v>
      </c>
      <c r="F36" s="36">
        <v>4050</v>
      </c>
      <c r="G36" s="36">
        <v>3847.5</v>
      </c>
      <c r="H36" s="43">
        <v>10</v>
      </c>
      <c r="I36" s="33">
        <v>10</v>
      </c>
      <c r="J36" s="24">
        <f>F36*I36%/12*6</f>
        <v>202.5</v>
      </c>
      <c r="K36" s="24">
        <f t="shared" si="3"/>
        <v>3645</v>
      </c>
      <c r="L36" s="24"/>
      <c r="M36" s="35" t="s">
        <v>178</v>
      </c>
      <c r="N36" s="72" t="s">
        <v>205</v>
      </c>
    </row>
    <row r="37" spans="1:14" ht="31.5" customHeight="1" x14ac:dyDescent="0.25">
      <c r="A37" s="29" t="s">
        <v>12</v>
      </c>
      <c r="B37" s="21"/>
      <c r="C37" s="28" t="s">
        <v>90</v>
      </c>
      <c r="D37" s="12"/>
      <c r="E37" s="20"/>
      <c r="F37" s="30">
        <f>SUM(F38:F50)</f>
        <v>416634.41000000003</v>
      </c>
      <c r="G37" s="30">
        <f>SUM(G38:G51)</f>
        <v>270765.41000000003</v>
      </c>
      <c r="H37" s="30"/>
      <c r="I37" s="30"/>
      <c r="J37" s="30">
        <f>SUM(J38:J50)</f>
        <v>9888.7357499999998</v>
      </c>
      <c r="K37" s="30">
        <f>SUM(K38:K51)</f>
        <v>260876.67425000001</v>
      </c>
      <c r="L37" s="24"/>
      <c r="M37" s="19"/>
      <c r="N37" s="21"/>
    </row>
    <row r="38" spans="1:14" ht="30" customHeight="1" x14ac:dyDescent="0.25">
      <c r="A38" s="21" t="s">
        <v>95</v>
      </c>
      <c r="B38" s="14">
        <v>4</v>
      </c>
      <c r="C38" s="34" t="s">
        <v>94</v>
      </c>
      <c r="D38" s="44" t="s">
        <v>203</v>
      </c>
      <c r="E38" s="33">
        <v>25</v>
      </c>
      <c r="F38" s="36">
        <v>17501.23</v>
      </c>
      <c r="G38" s="36">
        <v>4146.55</v>
      </c>
      <c r="H38" s="33">
        <v>40</v>
      </c>
      <c r="I38" s="33">
        <v>2.5</v>
      </c>
      <c r="J38" s="24">
        <f t="shared" si="4"/>
        <v>437.53075000000001</v>
      </c>
      <c r="K38" s="24">
        <f t="shared" si="3"/>
        <v>3709.0192500000003</v>
      </c>
      <c r="L38" s="24"/>
      <c r="M38" s="35" t="s">
        <v>100</v>
      </c>
      <c r="N38" s="69" t="s">
        <v>163</v>
      </c>
    </row>
    <row r="39" spans="1:14" ht="30.75" customHeight="1" x14ac:dyDescent="0.25">
      <c r="A39" s="21" t="s">
        <v>96</v>
      </c>
      <c r="B39" s="33">
        <v>9</v>
      </c>
      <c r="C39" s="34" t="s">
        <v>105</v>
      </c>
      <c r="D39" s="32" t="s">
        <v>103</v>
      </c>
      <c r="E39" s="33" t="s">
        <v>107</v>
      </c>
      <c r="F39" s="36">
        <v>4742.24</v>
      </c>
      <c r="G39" s="36">
        <v>1086.72</v>
      </c>
      <c r="H39" s="33">
        <v>10</v>
      </c>
      <c r="I39" s="33">
        <v>10</v>
      </c>
      <c r="J39" s="24">
        <f t="shared" si="4"/>
        <v>474.22399999999999</v>
      </c>
      <c r="K39" s="24">
        <f t="shared" si="3"/>
        <v>612.49600000000009</v>
      </c>
      <c r="L39" s="24"/>
      <c r="M39" s="35" t="s">
        <v>101</v>
      </c>
      <c r="N39" s="72" t="s">
        <v>160</v>
      </c>
    </row>
    <row r="40" spans="1:14" ht="22.5" customHeight="1" x14ac:dyDescent="0.25">
      <c r="A40" s="21" t="s">
        <v>97</v>
      </c>
      <c r="B40" s="33">
        <v>12</v>
      </c>
      <c r="C40" s="34" t="s">
        <v>106</v>
      </c>
      <c r="D40" s="39" t="s">
        <v>104</v>
      </c>
      <c r="E40" s="33" t="s">
        <v>107</v>
      </c>
      <c r="F40" s="36">
        <v>6659.05</v>
      </c>
      <c r="G40" s="36">
        <v>2238.59</v>
      </c>
      <c r="H40" s="33">
        <v>10</v>
      </c>
      <c r="I40" s="33">
        <v>10</v>
      </c>
      <c r="J40" s="24">
        <f t="shared" si="4"/>
        <v>665.90500000000009</v>
      </c>
      <c r="K40" s="24">
        <f t="shared" si="3"/>
        <v>1572.6849999999999</v>
      </c>
      <c r="L40" s="24"/>
      <c r="M40" s="35" t="s">
        <v>102</v>
      </c>
      <c r="N40" s="72" t="s">
        <v>161</v>
      </c>
    </row>
    <row r="41" spans="1:14" ht="45" customHeight="1" x14ac:dyDescent="0.25">
      <c r="A41" s="21" t="s">
        <v>98</v>
      </c>
      <c r="B41" s="14">
        <v>24</v>
      </c>
      <c r="C41" s="31" t="s">
        <v>108</v>
      </c>
      <c r="D41" s="31" t="s">
        <v>109</v>
      </c>
      <c r="E41" s="33">
        <v>1</v>
      </c>
      <c r="F41" s="36">
        <v>39285.64</v>
      </c>
      <c r="G41" s="36">
        <v>32083.279999999999</v>
      </c>
      <c r="H41" s="43">
        <v>40</v>
      </c>
      <c r="I41" s="33">
        <v>2.5</v>
      </c>
      <c r="J41" s="24">
        <f t="shared" si="4"/>
        <v>982.14100000000008</v>
      </c>
      <c r="K41" s="24">
        <f t="shared" si="3"/>
        <v>31101.138999999999</v>
      </c>
      <c r="L41" s="24"/>
      <c r="M41" s="35" t="s">
        <v>110</v>
      </c>
      <c r="N41" s="72" t="s">
        <v>164</v>
      </c>
    </row>
    <row r="42" spans="1:14" ht="15.75" customHeight="1" x14ac:dyDescent="0.25">
      <c r="A42" s="21" t="s">
        <v>113</v>
      </c>
      <c r="B42" s="14">
        <v>26</v>
      </c>
      <c r="C42" s="31" t="s">
        <v>111</v>
      </c>
      <c r="D42" s="31" t="s">
        <v>112</v>
      </c>
      <c r="E42" s="33">
        <v>1</v>
      </c>
      <c r="F42" s="36">
        <v>4750</v>
      </c>
      <c r="G42" s="36">
        <v>2454.11</v>
      </c>
      <c r="H42" s="43">
        <v>10</v>
      </c>
      <c r="I42" s="33">
        <v>10</v>
      </c>
      <c r="J42" s="24">
        <f>F42*I42%</f>
        <v>475</v>
      </c>
      <c r="K42" s="24">
        <f t="shared" si="3"/>
        <v>1979.1100000000001</v>
      </c>
      <c r="L42" s="24"/>
      <c r="M42" s="35" t="s">
        <v>114</v>
      </c>
      <c r="N42" s="72" t="s">
        <v>159</v>
      </c>
    </row>
    <row r="43" spans="1:14" ht="32.25" customHeight="1" x14ac:dyDescent="0.25">
      <c r="A43" s="21" t="s">
        <v>120</v>
      </c>
      <c r="B43" s="14"/>
      <c r="C43" s="41" t="s">
        <v>136</v>
      </c>
      <c r="D43" s="39" t="s">
        <v>137</v>
      </c>
      <c r="E43" s="75">
        <v>1</v>
      </c>
      <c r="F43" s="36">
        <v>62600</v>
      </c>
      <c r="G43" s="36"/>
      <c r="H43" s="33">
        <v>4</v>
      </c>
      <c r="I43" s="33">
        <v>25</v>
      </c>
      <c r="J43" s="42"/>
      <c r="K43" s="24"/>
      <c r="L43" s="24"/>
      <c r="M43" s="35" t="s">
        <v>138</v>
      </c>
      <c r="N43" s="72" t="s">
        <v>162</v>
      </c>
    </row>
    <row r="44" spans="1:14" ht="34.5" customHeight="1" x14ac:dyDescent="0.25">
      <c r="A44" s="21" t="s">
        <v>121</v>
      </c>
      <c r="B44" s="14"/>
      <c r="C44" s="76" t="s">
        <v>133</v>
      </c>
      <c r="D44" s="39" t="s">
        <v>134</v>
      </c>
      <c r="E44" s="33">
        <v>1</v>
      </c>
      <c r="F44" s="36">
        <v>22500</v>
      </c>
      <c r="G44" s="36">
        <v>19406.25</v>
      </c>
      <c r="H44" s="33">
        <v>10</v>
      </c>
      <c r="I44" s="33">
        <v>10</v>
      </c>
      <c r="J44" s="24">
        <v>1687.5</v>
      </c>
      <c r="K44" s="24">
        <f t="shared" si="3"/>
        <v>17718.75</v>
      </c>
      <c r="L44" s="30" t="s">
        <v>211</v>
      </c>
      <c r="M44" s="35" t="s">
        <v>135</v>
      </c>
      <c r="N44" s="72" t="s">
        <v>207</v>
      </c>
    </row>
    <row r="45" spans="1:14" ht="21" customHeight="1" x14ac:dyDescent="0.25">
      <c r="A45" s="21" t="s">
        <v>122</v>
      </c>
      <c r="B45" s="33" t="s">
        <v>13</v>
      </c>
      <c r="C45" s="34" t="s">
        <v>128</v>
      </c>
      <c r="D45" s="39" t="s">
        <v>125</v>
      </c>
      <c r="E45" s="33">
        <v>1</v>
      </c>
      <c r="F45" s="36">
        <v>133557</v>
      </c>
      <c r="G45" s="36">
        <v>94602.89</v>
      </c>
      <c r="H45" s="33">
        <v>40</v>
      </c>
      <c r="I45" s="33">
        <v>2.5</v>
      </c>
      <c r="J45" s="24">
        <f t="shared" si="4"/>
        <v>3338.9250000000002</v>
      </c>
      <c r="K45" s="24">
        <f t="shared" si="3"/>
        <v>91263.964999999997</v>
      </c>
      <c r="L45" s="24"/>
      <c r="M45" s="35" t="s">
        <v>115</v>
      </c>
      <c r="N45" s="72" t="s">
        <v>165</v>
      </c>
    </row>
    <row r="46" spans="1:14" ht="40.5" customHeight="1" x14ac:dyDescent="0.25">
      <c r="A46" s="21" t="s">
        <v>123</v>
      </c>
      <c r="B46" s="33">
        <v>14</v>
      </c>
      <c r="C46" s="38" t="s">
        <v>129</v>
      </c>
      <c r="D46" s="39" t="s">
        <v>206</v>
      </c>
      <c r="E46" s="33">
        <v>1</v>
      </c>
      <c r="F46" s="36">
        <v>20500</v>
      </c>
      <c r="G46" s="36">
        <v>14673.76</v>
      </c>
      <c r="H46" s="33">
        <v>40</v>
      </c>
      <c r="I46" s="33">
        <v>2.5</v>
      </c>
      <c r="J46" s="24">
        <v>512.51</v>
      </c>
      <c r="K46" s="24">
        <f t="shared" si="3"/>
        <v>14161.25</v>
      </c>
      <c r="L46" s="24"/>
      <c r="M46" s="35" t="s">
        <v>116</v>
      </c>
      <c r="N46" s="72" t="s">
        <v>166</v>
      </c>
    </row>
    <row r="47" spans="1:14" ht="24" customHeight="1" x14ac:dyDescent="0.25">
      <c r="A47" s="21" t="s">
        <v>139</v>
      </c>
      <c r="B47" s="33" t="s">
        <v>14</v>
      </c>
      <c r="C47" s="38" t="s">
        <v>131</v>
      </c>
      <c r="D47" s="33" t="s">
        <v>127</v>
      </c>
      <c r="E47" s="33">
        <v>1</v>
      </c>
      <c r="F47" s="36">
        <v>15100</v>
      </c>
      <c r="G47" s="36">
        <v>10634.01</v>
      </c>
      <c r="H47" s="43">
        <v>40</v>
      </c>
      <c r="I47" s="33">
        <v>2.5</v>
      </c>
      <c r="J47" s="24">
        <f t="shared" si="4"/>
        <v>377.5</v>
      </c>
      <c r="K47" s="24">
        <f t="shared" si="3"/>
        <v>10256.51</v>
      </c>
      <c r="L47" s="24"/>
      <c r="M47" s="35" t="s">
        <v>118</v>
      </c>
      <c r="N47" s="72" t="s">
        <v>168</v>
      </c>
    </row>
    <row r="48" spans="1:14" ht="30" customHeight="1" x14ac:dyDescent="0.25">
      <c r="A48" s="21" t="s">
        <v>189</v>
      </c>
      <c r="B48" s="33"/>
      <c r="C48" s="38" t="s">
        <v>186</v>
      </c>
      <c r="D48" s="33" t="s">
        <v>187</v>
      </c>
      <c r="E48" s="33">
        <v>1</v>
      </c>
      <c r="F48" s="36">
        <v>60000</v>
      </c>
      <c r="G48" s="36">
        <v>60000</v>
      </c>
      <c r="H48" s="43">
        <v>4</v>
      </c>
      <c r="I48" s="33">
        <v>25</v>
      </c>
      <c r="J48" s="24"/>
      <c r="K48" s="24">
        <f t="shared" si="3"/>
        <v>60000</v>
      </c>
      <c r="L48" s="24"/>
      <c r="M48" s="35" t="s">
        <v>188</v>
      </c>
      <c r="N48" s="72"/>
    </row>
    <row r="49" spans="1:14" ht="33" customHeight="1" x14ac:dyDescent="0.25">
      <c r="A49" s="21" t="s">
        <v>192</v>
      </c>
      <c r="B49" s="33"/>
      <c r="C49" s="38" t="s">
        <v>193</v>
      </c>
      <c r="D49" s="44" t="s">
        <v>194</v>
      </c>
      <c r="E49" s="33">
        <v>1</v>
      </c>
      <c r="F49" s="36">
        <v>21939.25</v>
      </c>
      <c r="G49" s="36">
        <v>21939.25</v>
      </c>
      <c r="H49" s="43">
        <v>4</v>
      </c>
      <c r="I49" s="33">
        <v>25</v>
      </c>
      <c r="J49" s="24"/>
      <c r="K49" s="24">
        <f t="shared" si="3"/>
        <v>21939.25</v>
      </c>
      <c r="L49" s="24"/>
      <c r="M49" s="35" t="s">
        <v>199</v>
      </c>
      <c r="N49" s="72"/>
    </row>
    <row r="50" spans="1:14" ht="30.75" customHeight="1" x14ac:dyDescent="0.25">
      <c r="A50" s="21" t="s">
        <v>195</v>
      </c>
      <c r="B50" s="33"/>
      <c r="C50" s="38" t="s">
        <v>212</v>
      </c>
      <c r="D50" s="44" t="s">
        <v>197</v>
      </c>
      <c r="E50" s="33">
        <v>1</v>
      </c>
      <c r="F50" s="36">
        <v>7500</v>
      </c>
      <c r="G50" s="36">
        <v>7500</v>
      </c>
      <c r="H50" s="43">
        <v>8</v>
      </c>
      <c r="I50" s="33">
        <v>12.5</v>
      </c>
      <c r="J50" s="24">
        <f>F50*I50/100</f>
        <v>937.5</v>
      </c>
      <c r="K50" s="24">
        <f t="shared" si="3"/>
        <v>6562.5</v>
      </c>
      <c r="L50" s="24"/>
      <c r="M50" s="35" t="s">
        <v>198</v>
      </c>
      <c r="N50" s="72" t="s">
        <v>216</v>
      </c>
    </row>
    <row r="51" spans="1:14" x14ac:dyDescent="0.25">
      <c r="A51" s="21"/>
      <c r="B51" s="21"/>
      <c r="C51" s="21"/>
      <c r="D51" s="12"/>
      <c r="E51" s="12"/>
      <c r="F51" s="24"/>
      <c r="G51" s="24"/>
      <c r="H51" s="21"/>
      <c r="I51" s="23"/>
      <c r="J51" s="24"/>
      <c r="K51" s="24"/>
      <c r="L51" s="24"/>
      <c r="M51" s="19"/>
      <c r="N51" s="21"/>
    </row>
    <row r="52" spans="1:14" x14ac:dyDescent="0.25">
      <c r="A52" s="91" t="s">
        <v>16</v>
      </c>
      <c r="B52" s="91"/>
      <c r="C52" s="91"/>
      <c r="D52" s="91"/>
      <c r="E52" s="14"/>
      <c r="F52" s="30">
        <f>F37+F18+F16+F11</f>
        <v>1207156.5</v>
      </c>
      <c r="G52" s="30">
        <f>G37+G18+G16+G11</f>
        <v>573585.62</v>
      </c>
      <c r="H52" s="30"/>
      <c r="I52" s="30"/>
      <c r="J52" s="30">
        <f>J37+J18+J16+J11</f>
        <v>41844.85575000001</v>
      </c>
      <c r="K52" s="30">
        <f>K11+K16+K18+K37</f>
        <v>531740.76425000001</v>
      </c>
      <c r="L52" s="24"/>
      <c r="M52" s="19"/>
      <c r="N52" s="21"/>
    </row>
    <row r="53" spans="1:14" x14ac:dyDescent="0.25">
      <c r="K53" s="77"/>
    </row>
    <row r="54" spans="1:14" x14ac:dyDescent="0.25">
      <c r="K54" s="77"/>
    </row>
  </sheetData>
  <mergeCells count="7">
    <mergeCell ref="A52:D52"/>
    <mergeCell ref="A1:N2"/>
    <mergeCell ref="A3:N3"/>
    <mergeCell ref="A4:N4"/>
    <mergeCell ref="A5:N5"/>
    <mergeCell ref="A6:N6"/>
    <mergeCell ref="A7:N8"/>
  </mergeCells>
  <pageMargins left="0.7" right="0.7" top="0.75" bottom="0.75" header="0.3" footer="0.3"/>
  <pageSetup paperSize="9" scale="71" orientation="landscape" horizontalDpi="300" verticalDpi="300" r:id="rId1"/>
  <headerFooter>
    <oddHeader>&amp;CPOPIS DUGOTRAJNE IMOVINE 31.12.2017.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3</vt:i4>
      </vt:variant>
    </vt:vector>
  </HeadingPairs>
  <TitlesOfParts>
    <vt:vector size="3" baseType="lpstr">
      <vt:lpstr>Zakonom dozvoljena stopa</vt:lpstr>
      <vt:lpstr>Prazno</vt:lpstr>
      <vt:lpstr>Umanjena stopa 2017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Mira</dc:creator>
  <cp:lastModifiedBy>Mira</cp:lastModifiedBy>
  <cp:lastPrinted>2018-02-06T09:07:01Z</cp:lastPrinted>
  <dcterms:created xsi:type="dcterms:W3CDTF">2016-03-21T12:19:14Z</dcterms:created>
  <dcterms:modified xsi:type="dcterms:W3CDTF">2018-03-26T14:20:15Z</dcterms:modified>
</cp:coreProperties>
</file>